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55" windowHeight="16560" activeTab="0"/>
  </bookViews>
  <sheets>
    <sheet name="invest" sheetId="1" r:id="rId1"/>
  </sheets>
  <definedNames>
    <definedName name="_xlnm.Print_Titles" localSheetId="0">'invest'!$4:$5</definedName>
  </definedNames>
  <calcPr fullCalcOnLoad="1"/>
</workbook>
</file>

<file path=xl/sharedStrings.xml><?xml version="1.0" encoding="utf-8"?>
<sst xmlns="http://schemas.openxmlformats.org/spreadsheetml/2006/main" count="226" uniqueCount="216">
  <si>
    <t>2005. a investeeringud rahade käsutajate ja objektide lõikes</t>
  </si>
  <si>
    <t>tuh kr</t>
  </si>
  <si>
    <t>vahendite allikad</t>
  </si>
  <si>
    <t xml:space="preserve">
linn</t>
  </si>
  <si>
    <t xml:space="preserve">riik </t>
  </si>
  <si>
    <t>muud
allikad</t>
  </si>
  <si>
    <t xml:space="preserve">
kokku</t>
  </si>
  <si>
    <t>Märkused (punasega üle vaadata)</t>
  </si>
  <si>
    <t>Vajalik uus laen</t>
  </si>
  <si>
    <t>s.h. laen</t>
  </si>
  <si>
    <t>s.h. faktooring</t>
  </si>
  <si>
    <t>KULUD KOKKU</t>
  </si>
  <si>
    <t>1. Investeeringud valdkondade lõikes</t>
  </si>
  <si>
    <t>üldised valitsusektori teenused</t>
  </si>
  <si>
    <t>majandus</t>
  </si>
  <si>
    <t>keskkonnakaitse</t>
  </si>
  <si>
    <t>elamu-ja kommunaalmajandus</t>
  </si>
  <si>
    <t>vabaaeg, kultuur</t>
  </si>
  <si>
    <t>haridus</t>
  </si>
  <si>
    <t xml:space="preserve">sotsiaalne kaitse </t>
  </si>
  <si>
    <t>2. Laenude intressid ja kohustistasud</t>
  </si>
  <si>
    <t>KULUD rahade kasutajate lõikes</t>
  </si>
  <si>
    <t>Linnamajanduse osakond</t>
  </si>
  <si>
    <t>MAJANDUS</t>
  </si>
  <si>
    <t>I Tänavad, sillad</t>
  </si>
  <si>
    <t>1. Kruusakattega tänavate asfalteerimine</t>
  </si>
  <si>
    <t>2. Tänavate rekonstrueerimine</t>
  </si>
  <si>
    <t>2.1. Rüütli tn</t>
  </si>
  <si>
    <t>2.2. Raekoja plats (ülemine osa)</t>
  </si>
  <si>
    <t>Linnapea ettepanekul vähendada. Mis summa?</t>
  </si>
  <si>
    <t>2.3. Kalda promenaad (Kaarsild-Võidusild)</t>
  </si>
  <si>
    <t>2.4. Emajõe tn koos Väike-Emajõe tn</t>
  </si>
  <si>
    <t>2.5. Haki tn</t>
  </si>
  <si>
    <t>2.6. Kalda tee ja Kaunase pst. ristmiku rekonstr.</t>
  </si>
  <si>
    <t>2.7. Kalda tee- Ihaste ühendustänav</t>
  </si>
  <si>
    <t>Lisatud 700,0</t>
  </si>
  <si>
    <t>2.8. Tähe tn (kunstikooli sissepääs)</t>
  </si>
  <si>
    <t xml:space="preserve">2.9. Vabaduse-Riia ristmik </t>
  </si>
  <si>
    <t>2.10. Ida tn (Jaama-Oksa)</t>
  </si>
  <si>
    <t>2.11. Jaamamõisa elurajooni infrastruktuurid vasta-
         valt lepigule</t>
  </si>
  <si>
    <t>2.12. Jaama tn laiendus</t>
  </si>
  <si>
    <t>H. Astoki seisukoht- mitte muuta</t>
  </si>
  <si>
    <t>2.13. Kõrvitsa tn</t>
  </si>
  <si>
    <t>2.14. Kvissentali elurajooni teed</t>
  </si>
  <si>
    <t>lisatud</t>
  </si>
  <si>
    <t>2.15. Ilmatsalu põik</t>
  </si>
  <si>
    <t>Täpsustada</t>
  </si>
  <si>
    <t>2.16. Anne tn laiendus</t>
  </si>
  <si>
    <t>3. Ülekatted</t>
  </si>
  <si>
    <t>3.1. Jaama (Roosi-Raatuse)</t>
  </si>
  <si>
    <t>jääb sisse</t>
  </si>
  <si>
    <t>3.2. Ülikooli (Riia-Vanemuise)</t>
  </si>
  <si>
    <t>4. Kõnni-ja jalgrattateed</t>
  </si>
  <si>
    <t>vähendatud 760,0, eelarvesse ühe reaga!</t>
  </si>
  <si>
    <t>4.1. Paju</t>
  </si>
  <si>
    <t>4.2. Oru</t>
  </si>
  <si>
    <t xml:space="preserve">4.3. Aardla 84 </t>
  </si>
  <si>
    <t>4.4. Jaama (Narva-Raatuse)</t>
  </si>
  <si>
    <t>4.5. Kopli</t>
  </si>
  <si>
    <t>4.6. Liiva</t>
  </si>
  <si>
    <t>4.7. Viljandi mnt</t>
  </si>
  <si>
    <t>4.8. Sõbra</t>
  </si>
  <si>
    <t>5. Renoveerimine</t>
  </si>
  <si>
    <t>5.1. Koostööprojektid</t>
  </si>
  <si>
    <t>5.2. Siseteed</t>
  </si>
  <si>
    <t>5.3. Raudtee jalg-ja jalgrattatee ületuskohad</t>
  </si>
  <si>
    <t>sh Lemmatsi-Mesika</t>
  </si>
  <si>
    <t xml:space="preserve">    Väike-Kaar</t>
  </si>
  <si>
    <t>6. Projekteerimine</t>
  </si>
  <si>
    <t>6.1. Sõpruse pst (Jaama-Kalda)</t>
  </si>
  <si>
    <t xml:space="preserve">6.2. Ujula (Sauna-parkla) </t>
  </si>
  <si>
    <t>6.3. Riia-Vabaduse ristmiku projekt</t>
  </si>
  <si>
    <t>6.4. Riia (Puusepa-Ringtee)</t>
  </si>
  <si>
    <t>6.5. Tartu Tööstuspargi tehnovõrkude projekt 
(Ravila 61)</t>
  </si>
  <si>
    <t>6.6. Mõisavahe 20 parkla</t>
  </si>
  <si>
    <t>6.7. Uus 13b, 13c, Pikk 52, Pärna 2-6 juurdepääs</t>
  </si>
  <si>
    <t>7. Vihmaveekanalisatsioonitorustike rajamine</t>
  </si>
  <si>
    <t>Jääb 2 000,0</t>
  </si>
  <si>
    <t>8. Bussiootepaviljonide rajamine</t>
  </si>
  <si>
    <t>II Liikluskorraldus</t>
  </si>
  <si>
    <t>1. Viidainfosüsteem</t>
  </si>
  <si>
    <t>2. Sissesõidutähiste ehitamine</t>
  </si>
  <si>
    <t>KESKKONNAKAITSE</t>
  </si>
  <si>
    <t>1. Jäätmekäitlus</t>
  </si>
  <si>
    <t>1.1. Keskkonnajaama ehitus omafinants.</t>
  </si>
  <si>
    <t>2. Haljastus</t>
  </si>
  <si>
    <t>2.1. Rahvaste monumendi ümbrus</t>
  </si>
  <si>
    <t>2.2. Riia 12 esine väljak</t>
  </si>
  <si>
    <t>2.3. Puude ja põõsaste istutamine</t>
  </si>
  <si>
    <t xml:space="preserve"> sh ERM-i parki </t>
  </si>
  <si>
    <t>ELAMU-JA KOMMUNAALMAJANDUS</t>
  </si>
  <si>
    <t>1. Valgustus</t>
  </si>
  <si>
    <t xml:space="preserve">1.1. Õhuliinide rekonstrueerimine </t>
  </si>
  <si>
    <t>2. Kalmistud</t>
  </si>
  <si>
    <t>2.1. Raadi kalmistu urnimatuse plats</t>
  </si>
  <si>
    <t>2.2. Kalmistu rajatiste renoveerimine
  (tualetid, piirdeaiad,kontorihooned)</t>
  </si>
  <si>
    <t>2.3. Väiketraktori ja murutraktori soetus</t>
  </si>
  <si>
    <t>3. Muud kulud</t>
  </si>
  <si>
    <t>3.1. Emajõe kaldakindlustus (Kartuli-Kroonuaia)</t>
  </si>
  <si>
    <t>3.2. Loomade varjupaik Roosi 91</t>
  </si>
  <si>
    <t>VABAAEG JA KULTUUR</t>
  </si>
  <si>
    <t>1. Annelinna kunstmurukattega jalgpalliväljak 
Kaunase pst 68B</t>
  </si>
  <si>
    <t>2. Anne kanali suplusrand</t>
  </si>
  <si>
    <t>3. Mänguväljakute rajamine</t>
  </si>
  <si>
    <t>4. Supilinna park</t>
  </si>
  <si>
    <t>Linnavarade osakond</t>
  </si>
  <si>
    <t>ÜLDISED VALITSUSSEKTORI TEENUSED</t>
  </si>
  <si>
    <t>1. Haldushoonete projekteerimine ja rekonstrueerimine</t>
  </si>
  <si>
    <t>ümarduse jaoks lisatud 0,2</t>
  </si>
  <si>
    <t>2. Valitsussektori võla teenindamine</t>
  </si>
  <si>
    <t>2.1. Veekeskus (fakt.leping)</t>
  </si>
  <si>
    <t>2.2. H.Treffneri Gümnaasium (fakt.leping)</t>
  </si>
  <si>
    <t>2.3. Majavaldus Vikerkaare 25 (leping)</t>
  </si>
  <si>
    <t>1. Korteriühistute remondi fond</t>
  </si>
  <si>
    <t>2. Vaksali 14 hoone veevar.ja kanalisats.liitumistasud</t>
  </si>
  <si>
    <t>3. Raekoja plats 14 hoone küttesüst.projekteer.</t>
  </si>
  <si>
    <t>vähendatud 225,0</t>
  </si>
  <si>
    <t>4. Kaunase pst 22 hoone tulevalvesignalisatsioon</t>
  </si>
  <si>
    <t>5. Amortiseerunud hoonete lammutus</t>
  </si>
  <si>
    <t>6. Hoone Lutsu 2 renoveerimisprojekti koostamine</t>
  </si>
  <si>
    <t>7. Vabaduse pst 2 fassaaadi remont</t>
  </si>
  <si>
    <t>8. Antoniuse õu</t>
  </si>
  <si>
    <t xml:space="preserve">9. Hoone Jaama 14 projekt </t>
  </si>
  <si>
    <t>10. Anne sauna renoveerimise projekt</t>
  </si>
  <si>
    <t>Lisatud koalitsiooni koosolekul</t>
  </si>
  <si>
    <t>1. Linnale kuuluvate korterite remont</t>
  </si>
  <si>
    <t>liidetud 225,0</t>
  </si>
  <si>
    <t>2. Linna elamute remont</t>
  </si>
  <si>
    <t>3. Korterite ost elanike ümberpaigutamiseks</t>
  </si>
  <si>
    <t>1. Kaunase pst 23 haruraamatu-
kogu rekonstrueerimine</t>
  </si>
  <si>
    <t>2. O.Lutsu nim.Keskraamatukogu remont</t>
  </si>
  <si>
    <t>3. Tiigi 61 Lastekunstikooli põhimaja renov.ja õue-
maja projekt</t>
  </si>
  <si>
    <t>4.  Monumendid (E.Tubin, Tähtvere ja olemasolevate 
      korrashoid)</t>
  </si>
  <si>
    <t>ümardus</t>
  </si>
  <si>
    <t>5. AHHAA keskuse projekteerimine</t>
  </si>
  <si>
    <t>lisatud 1492,0</t>
  </si>
  <si>
    <t>6. Tartu Spordimaja</t>
  </si>
  <si>
    <t>Kui palju 2005 kulub?</t>
  </si>
  <si>
    <t>7. Tamme staadioni projekteerimine</t>
  </si>
  <si>
    <t>8.  Veski spordibaas</t>
  </si>
  <si>
    <t>9. Tiigi Seltsimaja hoone renov.projekt ja remont</t>
  </si>
  <si>
    <t>10. I Muusikakooli Tähe 5 tulevalve signalisatsioon</t>
  </si>
  <si>
    <t xml:space="preserve">11. Linnamuuseumi välisvalgustus </t>
  </si>
  <si>
    <t>12. Lõunakeskuse Jäähalli kaasfinantseering</t>
  </si>
  <si>
    <t>13. Mänguasjamuuseum</t>
  </si>
  <si>
    <t>SOTSIAALNE KAITSE</t>
  </si>
  <si>
    <t>1. Vaimse Tervise Hooldekeskus Nõlvaku 12 remont</t>
  </si>
  <si>
    <t>vähendatud 3 000,0. Üleminev</t>
  </si>
  <si>
    <t>2. Maarja Kooli Tugikodu Puiestee 126b ehitus</t>
  </si>
  <si>
    <t>3. Noortekodu Nisu 2a töökodade projekt</t>
  </si>
  <si>
    <t>4. Aktiviseerimiskeskuse Jaamamõisa 38 projekt (KOIT kava)</t>
  </si>
  <si>
    <t>aadressi ei näita</t>
  </si>
  <si>
    <t>5. Liiva 32</t>
  </si>
  <si>
    <t>Haridusosakond</t>
  </si>
  <si>
    <t>1.HARIDUS</t>
  </si>
  <si>
    <t>1.1. M.Reiniku Gümnaasium (akende vahetus, 
küttesüsteem, põrandad)</t>
  </si>
  <si>
    <t>.</t>
  </si>
  <si>
    <t>1.2. Karlova Gümnaasium (trepikojad, tuletõkke
uste paigaldus, II korruse koridor)</t>
  </si>
  <si>
    <t>1.3. Kivilinna Gümnaasium</t>
  </si>
  <si>
    <t>1.4. Descartes'i Lütseum</t>
  </si>
  <si>
    <t>1.5. Veeriku Põhikool</t>
  </si>
  <si>
    <t>1.6. Puškini Gümnaasium</t>
  </si>
  <si>
    <t>1.7. Slaavi Gümnaasium</t>
  </si>
  <si>
    <t>1.8. H.Masingu Kool</t>
  </si>
  <si>
    <t>1.9. Kutsehariduskeskus</t>
  </si>
  <si>
    <t>1.10. M.Reiniku Gümnaasiumi spordiväljak</t>
  </si>
  <si>
    <t>1.11. Lasteaedade mänguväljakud</t>
  </si>
  <si>
    <t>1.12. LA Pääsupesa (akende osal.vahetus)</t>
  </si>
  <si>
    <t>1.13. LA Nukitsamees (küttesüsteem, aknad)</t>
  </si>
  <si>
    <t>1.13. LA Kivike (katusekatte vahetus)</t>
  </si>
  <si>
    <t>1.14. LA Ristikhein (akende vahetus)</t>
  </si>
  <si>
    <t>1.15. LA Päkapikk (elektrisüst.rekonstr.)</t>
  </si>
  <si>
    <t>1.16. LPK Helika (akende osaline vahetus)</t>
  </si>
  <si>
    <t>1.17. Ettekirjutised</t>
  </si>
  <si>
    <t xml:space="preserve">        sh lasteaiad</t>
  </si>
  <si>
    <t xml:space="preserve">             põhikoolid ja gümnaasiumid</t>
  </si>
  <si>
    <t>1.18. Avariide likvideerimine</t>
  </si>
  <si>
    <t xml:space="preserve">        sh: lasteaiad</t>
  </si>
  <si>
    <t xml:space="preserve">              põhikoolid ja gümnaasiumid</t>
  </si>
  <si>
    <t xml:space="preserve">              täiskasvanute gümnaasium</t>
  </si>
  <si>
    <t xml:space="preserve">              osakonna majandusteenistus</t>
  </si>
  <si>
    <t>1.19. Projekteerimised</t>
  </si>
  <si>
    <t>1.20. Küttesüsteemide survestus</t>
  </si>
  <si>
    <t>1.21. Haridusasutuste territooriumite renoveerimine</t>
  </si>
  <si>
    <t>Linnaplaneerimise ja maakorralduse osakond</t>
  </si>
  <si>
    <t xml:space="preserve"> MAJANDUS</t>
  </si>
  <si>
    <t>1. Maa ostmine linna arenguks</t>
  </si>
  <si>
    <t>1. Inventari soetamine</t>
  </si>
  <si>
    <t>Arhitektuuri ja ehituse osakond</t>
  </si>
  <si>
    <t>1. Restaureerimistoetus</t>
  </si>
  <si>
    <t>Sotsiaalabi osakond</t>
  </si>
  <si>
    <t>1. Tartu Hooldekodule gaasikatla ja voodite soetus</t>
  </si>
  <si>
    <t>Kultuuriosakond</t>
  </si>
  <si>
    <t>1. O.Lutsu nim. Keskraamatukogu (infotehnoloogia
ja Annelinna harukogule mööbli soetus)</t>
  </si>
  <si>
    <t>2. Turu 8 Spordihoone inventari soetus</t>
  </si>
  <si>
    <t>Vähendatud 100,0</t>
  </si>
  <si>
    <t>3. Muruniitmistraktor Tamme staadionile</t>
  </si>
  <si>
    <t xml:space="preserve">4. Poksiringi soetus Spordibaasidele </t>
  </si>
  <si>
    <t>5. Visa halli tennise- ja sulgpalli mängimiseks sise
     hallikatte soetamine</t>
  </si>
  <si>
    <t>6. I Muusikakoolile orkestri pillide soetus</t>
  </si>
  <si>
    <t>7. Linnamuuseumi püsiekspositsiooni uuendamine</t>
  </si>
  <si>
    <t>8. Linnamuuseumi infotehnoloogia</t>
  </si>
  <si>
    <t>9. Supilinna spordipargile lumetootmistehnika soetus</t>
  </si>
  <si>
    <t>Linnakantselei</t>
  </si>
  <si>
    <t>1. Infotehnoloogia</t>
  </si>
  <si>
    <t>Muud hariduse objektid</t>
  </si>
  <si>
    <t>HARIDUS</t>
  </si>
  <si>
    <t>1. Ülikoolide ühiselamute renoveer. toetus</t>
  </si>
  <si>
    <t>Muud vabaaeg ja kultuuriobjektid</t>
  </si>
  <si>
    <t>1. Tartu Ülikool (Toomkiriku konserveerimine)</t>
  </si>
  <si>
    <t>2. SA Jaani Kirik</t>
  </si>
  <si>
    <t>3. Eesti Kontsert (Kontserdimaja renov.toetus)</t>
  </si>
  <si>
    <t>4. SA Tähtvere Puhkepark</t>
  </si>
  <si>
    <t>sh Klubi Tartu Maraton ja Tartu Suusaklubi ruumide
    remont</t>
  </si>
  <si>
    <t>Muu majandus</t>
  </si>
  <si>
    <t>1. SA Tartu Teaduspark (osalemine Phare projektis)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</si>
</sst>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</numFmts>
  <fonts count="8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4" xfId="0" applyBorder="1" applyAlignment="1">
      <alignment/>
    </xf>
    <xf numFmtId="0" fontId="4" fillId="0" borderId="0" xfId="0" applyFont="1" applyAlignment="1">
      <alignment/>
    </xf>
    <xf numFmtId="0" fontId="1" fillId="0" borderId="1" xfId="0" applyFont="1" applyFill="1" applyBorder="1" applyAlignment="1">
      <alignment/>
    </xf>
    <xf numFmtId="172" fontId="1" fillId="0" borderId="1" xfId="0" applyNumberFormat="1" applyFont="1" applyFill="1" applyBorder="1" applyAlignment="1">
      <alignment horizontal="right" wrapText="1"/>
    </xf>
    <xf numFmtId="172" fontId="1" fillId="0" borderId="1" xfId="0" applyNumberFormat="1" applyFont="1" applyFill="1" applyBorder="1" applyAlignment="1">
      <alignment horizontal="right"/>
    </xf>
    <xf numFmtId="172" fontId="1" fillId="0" borderId="2" xfId="0" applyNumberFormat="1" applyFont="1" applyFill="1" applyBorder="1" applyAlignment="1">
      <alignment horizontal="right"/>
    </xf>
    <xf numFmtId="172" fontId="1" fillId="0" borderId="3" xfId="0" applyNumberFormat="1" applyFont="1" applyFill="1" applyBorder="1" applyAlignment="1">
      <alignment horizontal="right"/>
    </xf>
    <xf numFmtId="0" fontId="0" fillId="0" borderId="5" xfId="0" applyBorder="1" applyAlignment="1">
      <alignment/>
    </xf>
    <xf numFmtId="0" fontId="3" fillId="0" borderId="1" xfId="0" applyFont="1" applyFill="1" applyBorder="1" applyAlignment="1">
      <alignment/>
    </xf>
    <xf numFmtId="172" fontId="3" fillId="0" borderId="1" xfId="0" applyNumberFormat="1" applyFont="1" applyFill="1" applyBorder="1" applyAlignment="1">
      <alignment/>
    </xf>
    <xf numFmtId="172" fontId="3" fillId="0" borderId="2" xfId="0" applyNumberFormat="1" applyFont="1" applyFill="1" applyBorder="1" applyAlignment="1">
      <alignment/>
    </xf>
    <xf numFmtId="172" fontId="3" fillId="0" borderId="3" xfId="0" applyNumberFormat="1" applyFont="1" applyFill="1" applyBorder="1" applyAlignment="1">
      <alignment/>
    </xf>
    <xf numFmtId="0" fontId="0" fillId="0" borderId="6" xfId="0" applyBorder="1" applyAlignment="1">
      <alignment/>
    </xf>
    <xf numFmtId="0" fontId="0" fillId="0" borderId="1" xfId="0" applyFont="1" applyFill="1" applyBorder="1" applyAlignment="1">
      <alignment horizontal="right"/>
    </xf>
    <xf numFmtId="172" fontId="0" fillId="0" borderId="1" xfId="0" applyNumberFormat="1" applyFont="1" applyFill="1" applyBorder="1" applyAlignment="1">
      <alignment/>
    </xf>
    <xf numFmtId="172" fontId="0" fillId="0" borderId="2" xfId="0" applyNumberFormat="1" applyFont="1" applyFill="1" applyBorder="1" applyAlignment="1">
      <alignment/>
    </xf>
    <xf numFmtId="172" fontId="0" fillId="0" borderId="3" xfId="0" applyNumberFormat="1" applyFont="1" applyFill="1" applyBorder="1" applyAlignment="1">
      <alignment/>
    </xf>
    <xf numFmtId="172" fontId="0" fillId="0" borderId="6" xfId="0" applyNumberFormat="1" applyFont="1" applyBorder="1" applyAlignment="1">
      <alignment/>
    </xf>
    <xf numFmtId="172" fontId="0" fillId="0" borderId="6" xfId="0" applyNumberFormat="1" applyBorder="1" applyAlignment="1">
      <alignment/>
    </xf>
    <xf numFmtId="172" fontId="3" fillId="0" borderId="1" xfId="0" applyNumberFormat="1" applyFont="1" applyFill="1" applyBorder="1" applyAlignment="1">
      <alignment horizontal="center"/>
    </xf>
    <xf numFmtId="172" fontId="3" fillId="0" borderId="2" xfId="0" applyNumberFormat="1" applyFont="1" applyFill="1" applyBorder="1" applyAlignment="1">
      <alignment horizontal="center"/>
    </xf>
    <xf numFmtId="172" fontId="3" fillId="0" borderId="3" xfId="0" applyNumberFormat="1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 horizontal="center"/>
    </xf>
    <xf numFmtId="172" fontId="1" fillId="0" borderId="1" xfId="0" applyNumberFormat="1" applyFont="1" applyFill="1" applyBorder="1" applyAlignment="1">
      <alignment/>
    </xf>
    <xf numFmtId="172" fontId="1" fillId="0" borderId="2" xfId="0" applyNumberFormat="1" applyFont="1" applyFill="1" applyBorder="1" applyAlignment="1">
      <alignment/>
    </xf>
    <xf numFmtId="172" fontId="1" fillId="0" borderId="3" xfId="0" applyNumberFormat="1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Alignment="1">
      <alignment/>
    </xf>
    <xf numFmtId="0" fontId="4" fillId="0" borderId="6" xfId="0" applyFont="1" applyBorder="1" applyAlignment="1">
      <alignment/>
    </xf>
    <xf numFmtId="172" fontId="0" fillId="0" borderId="1" xfId="0" applyNumberFormat="1" applyFont="1" applyFill="1" applyBorder="1" applyAlignment="1">
      <alignment wrapText="1"/>
    </xf>
    <xf numFmtId="0" fontId="0" fillId="0" borderId="2" xfId="0" applyFont="1" applyFill="1" applyBorder="1" applyAlignment="1">
      <alignment/>
    </xf>
    <xf numFmtId="172" fontId="5" fillId="0" borderId="1" xfId="0" applyNumberFormat="1" applyFont="1" applyFill="1" applyBorder="1" applyAlignment="1">
      <alignment/>
    </xf>
    <xf numFmtId="172" fontId="5" fillId="0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172" fontId="0" fillId="0" borderId="6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172" fontId="0" fillId="0" borderId="6" xfId="0" applyNumberFormat="1" applyFill="1" applyBorder="1" applyAlignment="1">
      <alignment/>
    </xf>
    <xf numFmtId="172" fontId="4" fillId="0" borderId="6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/>
    </xf>
    <xf numFmtId="172" fontId="6" fillId="0" borderId="1" xfId="0" applyNumberFormat="1" applyFont="1" applyFill="1" applyBorder="1" applyAlignment="1">
      <alignment/>
    </xf>
    <xf numFmtId="172" fontId="6" fillId="0" borderId="2" xfId="0" applyNumberFormat="1" applyFont="1" applyFill="1" applyBorder="1" applyAlignment="1">
      <alignment/>
    </xf>
    <xf numFmtId="172" fontId="7" fillId="0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0"/>
  <sheetViews>
    <sheetView tabSelected="1" workbookViewId="0" topLeftCell="A1">
      <selection activeCell="A178" sqref="A178"/>
    </sheetView>
  </sheetViews>
  <sheetFormatPr defaultColWidth="9.140625" defaultRowHeight="12.75"/>
  <cols>
    <col min="1" max="1" width="44.57421875" style="0" customWidth="1"/>
    <col min="2" max="2" width="11.421875" style="0" bestFit="1" customWidth="1"/>
    <col min="3" max="3" width="10.140625" style="0" bestFit="1" customWidth="1"/>
    <col min="4" max="4" width="9.8515625" style="0" customWidth="1"/>
    <col min="5" max="5" width="11.421875" style="0" bestFit="1" customWidth="1"/>
    <col min="6" max="6" width="39.7109375" style="0" hidden="1" customWidth="1"/>
    <col min="7" max="7" width="0" style="0" hidden="1" customWidth="1"/>
    <col min="8" max="8" width="20.8515625" style="0" hidden="1" customWidth="1"/>
    <col min="9" max="10" width="0" style="0" hidden="1" customWidth="1"/>
    <col min="11" max="11" width="12.7109375" style="0" hidden="1" customWidth="1"/>
  </cols>
  <sheetData>
    <row r="2" spans="1:6" ht="15.75">
      <c r="A2" s="1" t="s">
        <v>0</v>
      </c>
      <c r="B2" s="1"/>
      <c r="C2" s="1"/>
      <c r="D2" s="1"/>
      <c r="E2" s="1"/>
      <c r="F2" s="1"/>
    </row>
    <row r="3" spans="1:6" ht="15.75">
      <c r="A3" s="2"/>
      <c r="B3" s="2"/>
      <c r="C3" s="3" t="s">
        <v>1</v>
      </c>
      <c r="D3" s="2"/>
      <c r="E3" s="2"/>
      <c r="F3" s="2"/>
    </row>
    <row r="4" spans="1:6" ht="15.75">
      <c r="A4" s="4"/>
      <c r="B4" s="5" t="s">
        <v>2</v>
      </c>
      <c r="C4" s="5"/>
      <c r="D4" s="6"/>
      <c r="E4" s="7">
        <v>2005</v>
      </c>
      <c r="F4" s="2"/>
    </row>
    <row r="5" spans="1:11" ht="30.75" thickBot="1">
      <c r="A5" s="8"/>
      <c r="B5" s="9" t="s">
        <v>3</v>
      </c>
      <c r="C5" s="10" t="s">
        <v>4</v>
      </c>
      <c r="D5" s="11" t="s">
        <v>5</v>
      </c>
      <c r="E5" s="12" t="s">
        <v>6</v>
      </c>
      <c r="F5" s="13" t="s">
        <v>7</v>
      </c>
      <c r="H5" s="14" t="s">
        <v>8</v>
      </c>
      <c r="J5" t="s">
        <v>9</v>
      </c>
      <c r="K5" t="s">
        <v>10</v>
      </c>
    </row>
    <row r="6" spans="1:6" ht="16.5" customHeight="1" thickTop="1">
      <c r="A6" s="15" t="s">
        <v>11</v>
      </c>
      <c r="B6" s="16">
        <f>SUM(B7,B15)</f>
        <v>214779.1</v>
      </c>
      <c r="C6" s="17">
        <f>SUM(C7,C15)</f>
        <v>44860</v>
      </c>
      <c r="D6" s="18">
        <f>SUM(D7,D15)</f>
        <v>21596</v>
      </c>
      <c r="E6" s="19">
        <f>SUM(E7,E15)</f>
        <v>281235.1</v>
      </c>
      <c r="F6" s="20"/>
    </row>
    <row r="7" spans="1:6" ht="12.75">
      <c r="A7" s="21" t="s">
        <v>12</v>
      </c>
      <c r="B7" s="22">
        <f>SUM(B8:B14)</f>
        <v>198779.1</v>
      </c>
      <c r="C7" s="22">
        <f>SUM(C8:C14)</f>
        <v>44860</v>
      </c>
      <c r="D7" s="23">
        <f>SUM(D8:D14)</f>
        <v>21596</v>
      </c>
      <c r="E7" s="24">
        <f>SUM(E8:E14)</f>
        <v>265235.1</v>
      </c>
      <c r="F7" s="25"/>
    </row>
    <row r="8" spans="1:6" ht="12.75">
      <c r="A8" s="26" t="s">
        <v>13</v>
      </c>
      <c r="B8" s="27">
        <f>SUM(B94,B168,B188)</f>
        <v>7342</v>
      </c>
      <c r="C8" s="27">
        <f>SUM(C94,C168,C188)</f>
        <v>8000</v>
      </c>
      <c r="D8" s="28">
        <f>SUM(D94,D168,D188)</f>
        <v>0</v>
      </c>
      <c r="E8" s="29">
        <f>SUM(E94,E168,E188)</f>
        <v>15342</v>
      </c>
      <c r="F8" s="30"/>
    </row>
    <row r="9" spans="1:6" ht="12.75">
      <c r="A9" s="26" t="s">
        <v>14</v>
      </c>
      <c r="B9" s="27">
        <f>SUM(B19,B100,B166,B199)</f>
        <v>68940.1</v>
      </c>
      <c r="C9" s="27">
        <f>SUM(C19,C100,C166,C199)</f>
        <v>1000</v>
      </c>
      <c r="D9" s="28">
        <f>SUM(D19,D100,D166,D199)</f>
        <v>4694</v>
      </c>
      <c r="E9" s="29">
        <f>SUM(E19,E100,E166,E199)</f>
        <v>74634.1</v>
      </c>
      <c r="F9" s="30"/>
    </row>
    <row r="10" spans="1:6" ht="12.75">
      <c r="A10" s="26" t="s">
        <v>15</v>
      </c>
      <c r="B10" s="27">
        <f>SUM(B70)</f>
        <v>3190</v>
      </c>
      <c r="C10" s="27">
        <f>SUM(C70)</f>
        <v>1000</v>
      </c>
      <c r="D10" s="28">
        <f>SUM(D70)</f>
        <v>0</v>
      </c>
      <c r="E10" s="29">
        <f>SUM(E70)</f>
        <v>4190</v>
      </c>
      <c r="F10" s="31"/>
    </row>
    <row r="11" spans="1:6" ht="12.75">
      <c r="A11" s="26" t="s">
        <v>16</v>
      </c>
      <c r="B11" s="27">
        <f>SUM(B78,B111)</f>
        <v>14185</v>
      </c>
      <c r="C11" s="27">
        <f>SUM(C78,C111)</f>
        <v>0</v>
      </c>
      <c r="D11" s="28">
        <f>SUM(D78,D111)</f>
        <v>0</v>
      </c>
      <c r="E11" s="29">
        <f>SUM(E78,E111)</f>
        <v>14185</v>
      </c>
      <c r="F11" s="31"/>
    </row>
    <row r="12" spans="1:6" ht="12.75">
      <c r="A12" s="26" t="s">
        <v>17</v>
      </c>
      <c r="B12" s="27">
        <f>SUM(B88,B115,B171,B177,B193)</f>
        <v>58782</v>
      </c>
      <c r="C12" s="27">
        <f>SUM(C88,C115,C171,C177,C193)</f>
        <v>6860</v>
      </c>
      <c r="D12" s="28">
        <f>SUM(D88,D115,D171,D177,D193)</f>
        <v>16902</v>
      </c>
      <c r="E12" s="29">
        <f>SUM(E88,E115,E171,E177,E193)</f>
        <v>82544</v>
      </c>
      <c r="F12" s="31"/>
    </row>
    <row r="13" spans="1:6" ht="12.75">
      <c r="A13" s="26" t="s">
        <v>18</v>
      </c>
      <c r="B13" s="27">
        <f>SUM(B136,B190)</f>
        <v>36310</v>
      </c>
      <c r="C13" s="27">
        <f>SUM(C136,C190)</f>
        <v>28000</v>
      </c>
      <c r="D13" s="28">
        <f>SUM(D136,D190)</f>
        <v>0</v>
      </c>
      <c r="E13" s="29">
        <f>SUM(E136,E190)</f>
        <v>64310</v>
      </c>
      <c r="F13" s="31"/>
    </row>
    <row r="14" spans="1:6" ht="12.75">
      <c r="A14" s="26" t="s">
        <v>19</v>
      </c>
      <c r="B14" s="27">
        <f>SUM(B129,B174)</f>
        <v>10030</v>
      </c>
      <c r="C14" s="27">
        <f>SUM(C129,C174)</f>
        <v>0</v>
      </c>
      <c r="D14" s="28">
        <f>SUM(D129,D174)</f>
        <v>0</v>
      </c>
      <c r="E14" s="29">
        <f>SUM(E129,E174)</f>
        <v>10030</v>
      </c>
      <c r="F14" s="31"/>
    </row>
    <row r="15" spans="1:6" ht="12.75">
      <c r="A15" s="22" t="s">
        <v>20</v>
      </c>
      <c r="B15" s="22">
        <v>16000</v>
      </c>
      <c r="C15" s="32"/>
      <c r="D15" s="33"/>
      <c r="E15" s="34">
        <f>SUM(B15:D15)</f>
        <v>16000</v>
      </c>
      <c r="F15" s="31"/>
    </row>
    <row r="16" spans="1:6" ht="12.75">
      <c r="A16" s="22"/>
      <c r="B16" s="22"/>
      <c r="C16" s="32"/>
      <c r="D16" s="33"/>
      <c r="E16" s="35"/>
      <c r="F16" s="31"/>
    </row>
    <row r="17" spans="1:6" ht="12.75">
      <c r="A17" s="22" t="s">
        <v>21</v>
      </c>
      <c r="B17" s="27"/>
      <c r="C17" s="27"/>
      <c r="D17" s="28"/>
      <c r="E17" s="29"/>
      <c r="F17" s="25"/>
    </row>
    <row r="18" spans="1:6" ht="18.75" customHeight="1">
      <c r="A18" s="36" t="s">
        <v>22</v>
      </c>
      <c r="B18" s="36">
        <f>SUM(B19,B70,B78,B88)</f>
        <v>75795.1</v>
      </c>
      <c r="C18" s="36">
        <f>SUM(C19,C70,C78,C88)</f>
        <v>1000</v>
      </c>
      <c r="D18" s="37">
        <f>SUM(D19,D70,D78,D88)</f>
        <v>0</v>
      </c>
      <c r="E18" s="38">
        <f>SUM(B18,C18,D18)</f>
        <v>76795.1</v>
      </c>
      <c r="F18" s="25"/>
    </row>
    <row r="19" spans="1:6" ht="15" customHeight="1">
      <c r="A19" s="22" t="s">
        <v>23</v>
      </c>
      <c r="B19" s="22">
        <f>SUM(B20,B67)</f>
        <v>54845.1</v>
      </c>
      <c r="C19" s="27"/>
      <c r="D19" s="28"/>
      <c r="E19" s="24">
        <f>SUM(B19,C19,D19)</f>
        <v>54845.1</v>
      </c>
      <c r="F19" s="25"/>
    </row>
    <row r="20" spans="1:6" ht="12.75">
      <c r="A20" s="22" t="s">
        <v>24</v>
      </c>
      <c r="B20" s="22">
        <f>SUM(B21,B22,B39,B42,B51,B57,B65,B66)</f>
        <v>53545.1</v>
      </c>
      <c r="C20" s="22"/>
      <c r="D20" s="23"/>
      <c r="E20" s="24">
        <f>SUM(B20,C20,D20)</f>
        <v>53545.1</v>
      </c>
      <c r="F20" s="25"/>
    </row>
    <row r="21" spans="1:6" s="40" customFormat="1" ht="12.75">
      <c r="A21" s="22" t="s">
        <v>25</v>
      </c>
      <c r="B21" s="22">
        <v>10000</v>
      </c>
      <c r="C21" s="22"/>
      <c r="D21" s="23"/>
      <c r="E21" s="24">
        <f>SUM(B21,C21,D21)</f>
        <v>10000</v>
      </c>
      <c r="F21" s="39"/>
    </row>
    <row r="22" spans="1:6" s="40" customFormat="1" ht="12.75">
      <c r="A22" s="22" t="s">
        <v>26</v>
      </c>
      <c r="B22" s="22">
        <f>27680-1000</f>
        <v>26680</v>
      </c>
      <c r="C22" s="22"/>
      <c r="D22" s="23"/>
      <c r="E22" s="24">
        <f>SUM(B22,C22,D22)</f>
        <v>26680</v>
      </c>
      <c r="F22" s="39"/>
    </row>
    <row r="23" spans="1:6" ht="18" customHeight="1">
      <c r="A23" s="27" t="s">
        <v>27</v>
      </c>
      <c r="B23" s="27"/>
      <c r="C23" s="27"/>
      <c r="D23" s="28"/>
      <c r="E23" s="29"/>
      <c r="F23" s="25"/>
    </row>
    <row r="24" spans="1:6" ht="12.75">
      <c r="A24" s="27" t="s">
        <v>28</v>
      </c>
      <c r="B24" s="27"/>
      <c r="C24" s="27"/>
      <c r="D24" s="28"/>
      <c r="E24" s="29"/>
      <c r="F24" s="14" t="s">
        <v>29</v>
      </c>
    </row>
    <row r="25" spans="1:6" ht="12.75">
      <c r="A25" s="27" t="s">
        <v>30</v>
      </c>
      <c r="B25" s="27"/>
      <c r="C25" s="27"/>
      <c r="D25" s="28"/>
      <c r="E25" s="29"/>
      <c r="F25" s="25"/>
    </row>
    <row r="26" spans="1:6" ht="12.75">
      <c r="A26" s="27" t="s">
        <v>31</v>
      </c>
      <c r="B26" s="27"/>
      <c r="C26" s="27"/>
      <c r="D26" s="28"/>
      <c r="E26" s="29"/>
      <c r="F26" s="25"/>
    </row>
    <row r="27" spans="1:6" ht="12.75">
      <c r="A27" s="27" t="s">
        <v>32</v>
      </c>
      <c r="B27" s="27"/>
      <c r="C27" s="27"/>
      <c r="D27" s="28"/>
      <c r="E27" s="29"/>
      <c r="F27" s="25"/>
    </row>
    <row r="28" spans="1:6" ht="12.75">
      <c r="A28" s="27" t="s">
        <v>33</v>
      </c>
      <c r="B28" s="27"/>
      <c r="C28" s="27"/>
      <c r="D28" s="28"/>
      <c r="E28" s="29"/>
      <c r="F28" s="25"/>
    </row>
    <row r="29" spans="1:6" ht="12.75">
      <c r="A29" s="27" t="s">
        <v>34</v>
      </c>
      <c r="B29" s="27"/>
      <c r="C29" s="27"/>
      <c r="D29" s="28"/>
      <c r="E29" s="29"/>
      <c r="F29" s="41" t="s">
        <v>35</v>
      </c>
    </row>
    <row r="30" spans="1:6" ht="12.75">
      <c r="A30" s="27" t="s">
        <v>36</v>
      </c>
      <c r="B30" s="27"/>
      <c r="C30" s="27"/>
      <c r="D30" s="28"/>
      <c r="E30" s="29"/>
      <c r="F30" s="25"/>
    </row>
    <row r="31" spans="1:6" ht="12.75">
      <c r="A31" s="27" t="s">
        <v>37</v>
      </c>
      <c r="B31" s="27"/>
      <c r="C31" s="27"/>
      <c r="D31" s="28"/>
      <c r="E31" s="29"/>
      <c r="F31" s="25"/>
    </row>
    <row r="32" spans="1:6" ht="12.75">
      <c r="A32" s="27" t="s">
        <v>38</v>
      </c>
      <c r="B32" s="27"/>
      <c r="C32" s="27"/>
      <c r="D32" s="28"/>
      <c r="E32" s="29"/>
      <c r="F32" s="25"/>
    </row>
    <row r="33" spans="1:6" ht="25.5">
      <c r="A33" s="42" t="s">
        <v>39</v>
      </c>
      <c r="B33" s="27"/>
      <c r="C33" s="27"/>
      <c r="D33" s="28"/>
      <c r="E33" s="29"/>
      <c r="F33" s="25"/>
    </row>
    <row r="34" spans="1:6" ht="12.75">
      <c r="A34" s="27" t="s">
        <v>40</v>
      </c>
      <c r="B34" s="27"/>
      <c r="C34" s="27"/>
      <c r="D34" s="28"/>
      <c r="E34" s="29"/>
      <c r="F34" s="41" t="s">
        <v>41</v>
      </c>
    </row>
    <row r="35" spans="1:6" ht="12.75">
      <c r="A35" s="27" t="s">
        <v>42</v>
      </c>
      <c r="B35" s="27"/>
      <c r="C35" s="27"/>
      <c r="D35" s="28"/>
      <c r="E35" s="29"/>
      <c r="F35" s="41" t="s">
        <v>41</v>
      </c>
    </row>
    <row r="36" spans="1:6" ht="12.75">
      <c r="A36" s="27" t="s">
        <v>43</v>
      </c>
      <c r="B36" s="27"/>
      <c r="C36" s="27"/>
      <c r="D36" s="28"/>
      <c r="E36" s="29"/>
      <c r="F36" s="41" t="s">
        <v>44</v>
      </c>
    </row>
    <row r="37" spans="1:6" ht="12.75">
      <c r="A37" s="27" t="s">
        <v>45</v>
      </c>
      <c r="B37" s="27"/>
      <c r="C37" s="27"/>
      <c r="D37" s="28"/>
      <c r="E37" s="29"/>
      <c r="F37" s="41" t="s">
        <v>46</v>
      </c>
    </row>
    <row r="38" spans="1:6" ht="12.75">
      <c r="A38" s="27" t="s">
        <v>47</v>
      </c>
      <c r="B38" s="27"/>
      <c r="C38" s="27"/>
      <c r="D38" s="28"/>
      <c r="E38" s="29"/>
      <c r="F38" s="41"/>
    </row>
    <row r="39" spans="1:6" ht="12.75">
      <c r="A39" s="22" t="s">
        <v>48</v>
      </c>
      <c r="B39" s="22">
        <v>1500</v>
      </c>
      <c r="C39" s="22"/>
      <c r="D39" s="23"/>
      <c r="E39" s="24">
        <f>SUM(B39,C39,D39)</f>
        <v>1500</v>
      </c>
      <c r="F39" s="25"/>
    </row>
    <row r="40" spans="1:6" ht="12.75">
      <c r="A40" s="27" t="s">
        <v>49</v>
      </c>
      <c r="B40" s="27"/>
      <c r="C40" s="27"/>
      <c r="D40" s="28"/>
      <c r="E40" s="29"/>
      <c r="F40" s="41" t="s">
        <v>50</v>
      </c>
    </row>
    <row r="41" spans="1:5" ht="12.75">
      <c r="A41" s="27" t="s">
        <v>51</v>
      </c>
      <c r="B41" s="27"/>
      <c r="C41" s="8"/>
      <c r="D41" s="43"/>
      <c r="E41" s="29"/>
    </row>
    <row r="42" spans="1:6" ht="12.75">
      <c r="A42" s="22" t="s">
        <v>52</v>
      </c>
      <c r="B42" s="22">
        <v>2240</v>
      </c>
      <c r="C42" s="22"/>
      <c r="D42" s="23"/>
      <c r="E42" s="24">
        <f>SUM(B42,C42,D42)</f>
        <v>2240</v>
      </c>
      <c r="F42" s="41" t="s">
        <v>53</v>
      </c>
    </row>
    <row r="43" spans="1:6" ht="12.75">
      <c r="A43" s="27" t="s">
        <v>54</v>
      </c>
      <c r="B43" s="27"/>
      <c r="C43" s="27"/>
      <c r="D43" s="28"/>
      <c r="E43" s="29"/>
      <c r="F43" s="25"/>
    </row>
    <row r="44" spans="1:6" ht="12.75">
      <c r="A44" s="27" t="s">
        <v>55</v>
      </c>
      <c r="B44" s="27"/>
      <c r="C44" s="27"/>
      <c r="D44" s="28"/>
      <c r="E44" s="29"/>
      <c r="F44" s="25"/>
    </row>
    <row r="45" spans="1:6" ht="12.75">
      <c r="A45" s="27" t="s">
        <v>56</v>
      </c>
      <c r="B45" s="27"/>
      <c r="C45" s="27"/>
      <c r="D45" s="28"/>
      <c r="E45" s="29"/>
      <c r="F45" s="25"/>
    </row>
    <row r="46" spans="1:6" ht="12.75">
      <c r="A46" s="27" t="s">
        <v>57</v>
      </c>
      <c r="B46" s="27"/>
      <c r="C46" s="27"/>
      <c r="D46" s="28"/>
      <c r="E46" s="29"/>
      <c r="F46" s="25"/>
    </row>
    <row r="47" spans="1:6" ht="14.25" customHeight="1">
      <c r="A47" s="27" t="s">
        <v>58</v>
      </c>
      <c r="B47" s="27"/>
      <c r="C47" s="27"/>
      <c r="D47" s="28"/>
      <c r="E47" s="29"/>
      <c r="F47" s="41"/>
    </row>
    <row r="48" spans="1:6" ht="14.25" customHeight="1">
      <c r="A48" s="27" t="s">
        <v>59</v>
      </c>
      <c r="B48" s="27"/>
      <c r="C48" s="27"/>
      <c r="D48" s="28"/>
      <c r="E48" s="29"/>
      <c r="F48" s="41"/>
    </row>
    <row r="49" spans="1:6" ht="15" customHeight="1">
      <c r="A49" s="27" t="s">
        <v>60</v>
      </c>
      <c r="B49" s="27"/>
      <c r="C49" s="27"/>
      <c r="D49" s="28"/>
      <c r="E49" s="29"/>
      <c r="F49" s="41"/>
    </row>
    <row r="50" spans="1:6" ht="12.75">
      <c r="A50" s="27" t="s">
        <v>61</v>
      </c>
      <c r="B50" s="27"/>
      <c r="C50" s="27"/>
      <c r="D50" s="28"/>
      <c r="E50" s="29"/>
      <c r="F50" s="41"/>
    </row>
    <row r="51" spans="1:6" ht="12.75">
      <c r="A51" s="22" t="s">
        <v>62</v>
      </c>
      <c r="B51" s="22">
        <f>SUM(B52,B53,B54)</f>
        <v>3650</v>
      </c>
      <c r="C51" s="22"/>
      <c r="D51" s="23"/>
      <c r="E51" s="24">
        <f aca="true" t="shared" si="0" ref="E51:E57">SUM(B51,C51,D51)</f>
        <v>3650</v>
      </c>
      <c r="F51" s="25"/>
    </row>
    <row r="52" spans="1:6" ht="12.75">
      <c r="A52" s="27" t="s">
        <v>63</v>
      </c>
      <c r="B52" s="27">
        <v>2000</v>
      </c>
      <c r="C52" s="44"/>
      <c r="D52" s="45"/>
      <c r="E52" s="29">
        <f t="shared" si="0"/>
        <v>2000</v>
      </c>
      <c r="F52" s="25"/>
    </row>
    <row r="53" spans="1:6" ht="12.75">
      <c r="A53" s="27" t="s">
        <v>64</v>
      </c>
      <c r="B53" s="27">
        <v>1000</v>
      </c>
      <c r="C53" s="27"/>
      <c r="D53" s="28"/>
      <c r="E53" s="29">
        <f t="shared" si="0"/>
        <v>1000</v>
      </c>
      <c r="F53" s="25"/>
    </row>
    <row r="54" spans="1:6" ht="12.75">
      <c r="A54" s="27" t="s">
        <v>65</v>
      </c>
      <c r="B54" s="27">
        <v>650</v>
      </c>
      <c r="C54" s="27"/>
      <c r="D54" s="28"/>
      <c r="E54" s="29">
        <f t="shared" si="0"/>
        <v>650</v>
      </c>
      <c r="F54" s="25"/>
    </row>
    <row r="55" spans="1:6" ht="12.75">
      <c r="A55" s="27" t="s">
        <v>66</v>
      </c>
      <c r="B55" s="27"/>
      <c r="C55" s="27"/>
      <c r="D55" s="28"/>
      <c r="E55" s="29"/>
      <c r="F55" s="41" t="s">
        <v>41</v>
      </c>
    </row>
    <row r="56" spans="1:6" ht="12.75">
      <c r="A56" s="27" t="s">
        <v>67</v>
      </c>
      <c r="B56" s="27"/>
      <c r="C56" s="27"/>
      <c r="D56" s="28"/>
      <c r="E56" s="29"/>
      <c r="F56" s="25"/>
    </row>
    <row r="57" spans="1:6" ht="12.75">
      <c r="A57" s="22" t="s">
        <v>68</v>
      </c>
      <c r="B57" s="22">
        <v>3945</v>
      </c>
      <c r="C57" s="22"/>
      <c r="D57" s="23"/>
      <c r="E57" s="24">
        <f t="shared" si="0"/>
        <v>3945</v>
      </c>
      <c r="F57" s="25"/>
    </row>
    <row r="58" spans="1:6" ht="12.75">
      <c r="A58" s="27" t="s">
        <v>69</v>
      </c>
      <c r="B58" s="27"/>
      <c r="C58" s="27"/>
      <c r="D58" s="28"/>
      <c r="E58" s="29"/>
      <c r="F58" s="25"/>
    </row>
    <row r="59" spans="1:6" ht="12.75">
      <c r="A59" s="27" t="s">
        <v>70</v>
      </c>
      <c r="B59" s="27"/>
      <c r="C59" s="27"/>
      <c r="D59" s="28"/>
      <c r="E59" s="29"/>
      <c r="F59" s="25"/>
    </row>
    <row r="60" spans="1:6" ht="12.75">
      <c r="A60" s="27" t="s">
        <v>71</v>
      </c>
      <c r="B60" s="27"/>
      <c r="C60" s="27"/>
      <c r="D60" s="28"/>
      <c r="E60" s="29"/>
      <c r="F60" s="25"/>
    </row>
    <row r="61" spans="1:6" ht="12.75">
      <c r="A61" s="27" t="s">
        <v>72</v>
      </c>
      <c r="B61" s="27"/>
      <c r="C61" s="27"/>
      <c r="D61" s="28"/>
      <c r="E61" s="29"/>
      <c r="F61" s="25"/>
    </row>
    <row r="62" spans="1:6" ht="26.25" customHeight="1">
      <c r="A62" s="42" t="s">
        <v>73</v>
      </c>
      <c r="B62" s="27"/>
      <c r="C62" s="27"/>
      <c r="D62" s="28"/>
      <c r="E62" s="29"/>
      <c r="F62" s="25"/>
    </row>
    <row r="63" spans="1:6" ht="12.75">
      <c r="A63" s="42" t="s">
        <v>74</v>
      </c>
      <c r="B63" s="27"/>
      <c r="C63" s="27"/>
      <c r="D63" s="28"/>
      <c r="E63" s="29"/>
      <c r="F63" s="25"/>
    </row>
    <row r="64" spans="1:6" ht="12.75">
      <c r="A64" s="42" t="s">
        <v>75</v>
      </c>
      <c r="B64" s="27"/>
      <c r="C64" s="27"/>
      <c r="D64" s="28"/>
      <c r="E64" s="29"/>
      <c r="F64" s="25"/>
    </row>
    <row r="65" spans="1:6" ht="12.75">
      <c r="A65" s="22" t="s">
        <v>76</v>
      </c>
      <c r="B65" s="22">
        <v>2000</v>
      </c>
      <c r="C65" s="21"/>
      <c r="D65" s="46"/>
      <c r="E65" s="24">
        <f>SUM(B65,C65,D65)</f>
        <v>2000</v>
      </c>
      <c r="F65" s="41" t="s">
        <v>77</v>
      </c>
    </row>
    <row r="66" spans="1:6" ht="12.75">
      <c r="A66" s="22" t="s">
        <v>78</v>
      </c>
      <c r="B66" s="22">
        <v>3530.1</v>
      </c>
      <c r="C66" s="21"/>
      <c r="D66" s="46"/>
      <c r="E66" s="24">
        <f>SUM(B66,C66,D66)</f>
        <v>3530.1</v>
      </c>
      <c r="F66" s="41"/>
    </row>
    <row r="67" spans="1:6" ht="12.75">
      <c r="A67" s="22" t="s">
        <v>79</v>
      </c>
      <c r="B67" s="22">
        <f>SUM(B68,B69)</f>
        <v>1300</v>
      </c>
      <c r="C67" s="8"/>
      <c r="D67" s="43"/>
      <c r="E67" s="24">
        <f>SUM(B67,C67,D67)</f>
        <v>1300</v>
      </c>
      <c r="F67" s="25"/>
    </row>
    <row r="68" spans="1:6" ht="12.75">
      <c r="A68" s="27" t="s">
        <v>80</v>
      </c>
      <c r="B68" s="27">
        <v>300</v>
      </c>
      <c r="C68" s="8"/>
      <c r="D68" s="43"/>
      <c r="E68" s="29">
        <f>SUM(B68,C68,D68)</f>
        <v>300</v>
      </c>
      <c r="F68" s="25"/>
    </row>
    <row r="69" spans="1:6" ht="12.75">
      <c r="A69" s="27" t="s">
        <v>81</v>
      </c>
      <c r="B69" s="27">
        <v>1000</v>
      </c>
      <c r="C69" s="8"/>
      <c r="D69" s="43"/>
      <c r="E69" s="29">
        <f>SUM(B69,C69,D69)</f>
        <v>1000</v>
      </c>
      <c r="F69" s="25"/>
    </row>
    <row r="70" spans="1:6" ht="17.25" customHeight="1">
      <c r="A70" s="22" t="s">
        <v>82</v>
      </c>
      <c r="B70" s="22">
        <f>SUM(B71,B73)</f>
        <v>3190</v>
      </c>
      <c r="C70" s="22">
        <f>SUM(C75)</f>
        <v>1000</v>
      </c>
      <c r="D70" s="23"/>
      <c r="E70" s="24">
        <f aca="true" t="shared" si="1" ref="E70:E76">SUM(C70,B70,D70)</f>
        <v>4190</v>
      </c>
      <c r="F70" s="25"/>
    </row>
    <row r="71" spans="1:6" ht="12.75">
      <c r="A71" s="44" t="s">
        <v>83</v>
      </c>
      <c r="B71" s="44">
        <f>SUM(B72)</f>
        <v>1000</v>
      </c>
      <c r="C71" s="44"/>
      <c r="D71" s="46"/>
      <c r="E71" s="24">
        <f t="shared" si="1"/>
        <v>1000</v>
      </c>
      <c r="F71" s="25"/>
    </row>
    <row r="72" spans="1:6" ht="12.75">
      <c r="A72" s="27" t="s">
        <v>84</v>
      </c>
      <c r="B72" s="27">
        <v>1000</v>
      </c>
      <c r="C72" s="27"/>
      <c r="D72" s="43"/>
      <c r="E72" s="29">
        <f t="shared" si="1"/>
        <v>1000</v>
      </c>
      <c r="F72" s="25"/>
    </row>
    <row r="73" spans="1:6" ht="12.75">
      <c r="A73" s="44" t="s">
        <v>85</v>
      </c>
      <c r="B73" s="22">
        <f>SUM(B74:B76)</f>
        <v>2190</v>
      </c>
      <c r="C73" s="22">
        <f>SUM(C74:C77)</f>
        <v>1000</v>
      </c>
      <c r="D73" s="43"/>
      <c r="E73" s="24">
        <f t="shared" si="1"/>
        <v>3190</v>
      </c>
      <c r="F73" s="25"/>
    </row>
    <row r="74" spans="1:6" ht="12.75">
      <c r="A74" s="8" t="s">
        <v>86</v>
      </c>
      <c r="B74" s="27">
        <v>400</v>
      </c>
      <c r="C74" s="27"/>
      <c r="D74" s="43"/>
      <c r="E74" s="29">
        <f t="shared" si="1"/>
        <v>400</v>
      </c>
      <c r="F74" s="47"/>
    </row>
    <row r="75" spans="1:6" ht="12.75">
      <c r="A75" s="8" t="s">
        <v>87</v>
      </c>
      <c r="B75" s="27">
        <v>1000</v>
      </c>
      <c r="C75" s="27">
        <v>1000</v>
      </c>
      <c r="D75" s="43"/>
      <c r="E75" s="29">
        <f t="shared" si="1"/>
        <v>2000</v>
      </c>
      <c r="F75" s="25"/>
    </row>
    <row r="76" spans="1:6" ht="12.75">
      <c r="A76" s="8" t="s">
        <v>88</v>
      </c>
      <c r="B76" s="27">
        <v>790</v>
      </c>
      <c r="C76" s="27"/>
      <c r="D76" s="43"/>
      <c r="E76" s="29">
        <f t="shared" si="1"/>
        <v>790</v>
      </c>
      <c r="F76" s="25"/>
    </row>
    <row r="77" spans="1:6" ht="12.75">
      <c r="A77" s="8" t="s">
        <v>89</v>
      </c>
      <c r="B77" s="27">
        <v>390</v>
      </c>
      <c r="C77" s="27"/>
      <c r="D77" s="43"/>
      <c r="E77" s="48">
        <v>390</v>
      </c>
      <c r="F77" s="25"/>
    </row>
    <row r="78" spans="1:6" ht="18" customHeight="1">
      <c r="A78" s="21" t="s">
        <v>90</v>
      </c>
      <c r="B78" s="22">
        <f>SUM(B79,B81,B85)</f>
        <v>10460</v>
      </c>
      <c r="C78" s="21"/>
      <c r="D78" s="49"/>
      <c r="E78" s="24">
        <f aca="true" t="shared" si="2" ref="E78:E87">SUM(B78,C78,D78)</f>
        <v>10460</v>
      </c>
      <c r="F78" s="25"/>
    </row>
    <row r="79" spans="1:6" ht="12.75">
      <c r="A79" s="50" t="s">
        <v>91</v>
      </c>
      <c r="B79" s="22">
        <f>SUM(B80)</f>
        <v>5000</v>
      </c>
      <c r="C79" s="27"/>
      <c r="D79" s="28"/>
      <c r="E79" s="24">
        <f t="shared" si="2"/>
        <v>5000</v>
      </c>
      <c r="F79" s="25"/>
    </row>
    <row r="80" spans="1:6" ht="12.75">
      <c r="A80" s="8" t="s">
        <v>92</v>
      </c>
      <c r="B80" s="27">
        <v>5000</v>
      </c>
      <c r="C80" s="27"/>
      <c r="D80" s="28"/>
      <c r="E80" s="29">
        <f t="shared" si="2"/>
        <v>5000</v>
      </c>
      <c r="F80" s="25"/>
    </row>
    <row r="81" spans="1:6" ht="12.75">
      <c r="A81" s="50" t="s">
        <v>93</v>
      </c>
      <c r="B81" s="44">
        <f>SUM(B82,B83,B84)</f>
        <v>1960</v>
      </c>
      <c r="C81" s="27"/>
      <c r="D81" s="28"/>
      <c r="E81" s="24">
        <f t="shared" si="2"/>
        <v>1960</v>
      </c>
      <c r="F81" s="25"/>
    </row>
    <row r="82" spans="1:6" ht="12.75">
      <c r="A82" s="8" t="s">
        <v>94</v>
      </c>
      <c r="B82" s="27">
        <v>1000</v>
      </c>
      <c r="C82" s="27"/>
      <c r="D82" s="28"/>
      <c r="E82" s="29">
        <f t="shared" si="2"/>
        <v>1000</v>
      </c>
      <c r="F82" s="25"/>
    </row>
    <row r="83" spans="1:6" ht="25.5">
      <c r="A83" s="51" t="s">
        <v>95</v>
      </c>
      <c r="B83" s="27">
        <f>400+400</f>
        <v>800</v>
      </c>
      <c r="C83" s="27"/>
      <c r="D83" s="28"/>
      <c r="E83" s="29">
        <f t="shared" si="2"/>
        <v>800</v>
      </c>
      <c r="F83" s="25"/>
    </row>
    <row r="84" spans="1:6" ht="12.75">
      <c r="A84" s="8" t="s">
        <v>96</v>
      </c>
      <c r="B84" s="27">
        <v>160</v>
      </c>
      <c r="C84" s="27"/>
      <c r="D84" s="28"/>
      <c r="E84" s="29">
        <f t="shared" si="2"/>
        <v>160</v>
      </c>
      <c r="F84" s="25"/>
    </row>
    <row r="85" spans="1:6" ht="12.75">
      <c r="A85" s="50" t="s">
        <v>97</v>
      </c>
      <c r="B85" s="44">
        <f>SUM(B86:B87)</f>
        <v>3500</v>
      </c>
      <c r="C85" s="27"/>
      <c r="D85" s="28"/>
      <c r="E85" s="24">
        <f t="shared" si="2"/>
        <v>3500</v>
      </c>
      <c r="F85" s="25"/>
    </row>
    <row r="86" spans="1:6" ht="12.75">
      <c r="A86" s="8" t="s">
        <v>98</v>
      </c>
      <c r="B86" s="27">
        <v>3000</v>
      </c>
      <c r="C86" s="27"/>
      <c r="D86" s="28"/>
      <c r="E86" s="29">
        <f t="shared" si="2"/>
        <v>3000</v>
      </c>
      <c r="F86" s="25"/>
    </row>
    <row r="87" spans="1:6" ht="12.75">
      <c r="A87" s="8" t="s">
        <v>99</v>
      </c>
      <c r="B87" s="27">
        <v>500</v>
      </c>
      <c r="C87" s="27"/>
      <c r="D87" s="28"/>
      <c r="E87" s="29">
        <f t="shared" si="2"/>
        <v>500</v>
      </c>
      <c r="F87" s="25"/>
    </row>
    <row r="88" spans="1:6" ht="19.5" customHeight="1">
      <c r="A88" s="21" t="s">
        <v>100</v>
      </c>
      <c r="B88" s="22">
        <f>SUM(B89,B90,B91,B92)</f>
        <v>7300</v>
      </c>
      <c r="C88" s="22"/>
      <c r="D88" s="23"/>
      <c r="E88" s="24">
        <f>SUM(E89:E92)</f>
        <v>7300</v>
      </c>
      <c r="F88" s="25"/>
    </row>
    <row r="89" spans="1:6" ht="25.5">
      <c r="A89" s="51" t="s">
        <v>101</v>
      </c>
      <c r="B89" s="27">
        <v>4000</v>
      </c>
      <c r="C89" s="27"/>
      <c r="D89" s="28"/>
      <c r="E89" s="29">
        <v>4000</v>
      </c>
      <c r="F89" s="25"/>
    </row>
    <row r="90" spans="1:6" ht="12.75">
      <c r="A90" s="8" t="s">
        <v>102</v>
      </c>
      <c r="B90" s="27">
        <v>1000</v>
      </c>
      <c r="C90" s="27"/>
      <c r="D90" s="28"/>
      <c r="E90" s="29">
        <v>1000</v>
      </c>
      <c r="F90" s="25"/>
    </row>
    <row r="91" spans="1:6" ht="12.75">
      <c r="A91" s="8" t="s">
        <v>103</v>
      </c>
      <c r="B91" s="27">
        <v>500</v>
      </c>
      <c r="C91" s="27"/>
      <c r="D91" s="28"/>
      <c r="E91" s="29">
        <v>500</v>
      </c>
      <c r="F91" s="25"/>
    </row>
    <row r="92" spans="1:6" ht="12.75">
      <c r="A92" s="8" t="s">
        <v>104</v>
      </c>
      <c r="B92" s="27">
        <v>1800</v>
      </c>
      <c r="C92" s="27"/>
      <c r="D92" s="28"/>
      <c r="E92" s="29">
        <v>1800</v>
      </c>
      <c r="F92" s="25"/>
    </row>
    <row r="93" spans="1:6" ht="19.5" customHeight="1">
      <c r="A93" s="15" t="s">
        <v>105</v>
      </c>
      <c r="B93" s="36">
        <f>SUM(B94,B100,B111,B115,B129)</f>
        <v>68967</v>
      </c>
      <c r="C93" s="36">
        <f>SUM(C94,C100,C111,C115,C129)</f>
        <v>15860</v>
      </c>
      <c r="D93" s="37">
        <f>SUM(D94,D100,D111,D115,D129)</f>
        <v>21596</v>
      </c>
      <c r="E93" s="38">
        <f>SUM(E94,E100,E111,E115,E129)</f>
        <v>106423</v>
      </c>
      <c r="F93" s="25"/>
    </row>
    <row r="94" spans="1:6" ht="19.5" customHeight="1">
      <c r="A94" s="21" t="s">
        <v>106</v>
      </c>
      <c r="B94" s="22">
        <f>SUM(B95,B96)</f>
        <v>6612</v>
      </c>
      <c r="C94" s="22">
        <f>SUM(C95,C96)</f>
        <v>8000</v>
      </c>
      <c r="D94" s="22">
        <f>SUM(D95,D96)</f>
        <v>0</v>
      </c>
      <c r="E94" s="24">
        <f>SUM(B94:D94)</f>
        <v>14612</v>
      </c>
      <c r="F94" s="25"/>
    </row>
    <row r="95" spans="1:6" ht="12.75">
      <c r="A95" s="8" t="s">
        <v>107</v>
      </c>
      <c r="B95" s="27">
        <v>3300.2</v>
      </c>
      <c r="C95" s="27"/>
      <c r="D95" s="28"/>
      <c r="E95" s="29">
        <f>SUM(B95:D95)</f>
        <v>3300.2</v>
      </c>
      <c r="F95" s="25" t="s">
        <v>108</v>
      </c>
    </row>
    <row r="96" spans="1:6" ht="12.75">
      <c r="A96" s="8" t="s">
        <v>109</v>
      </c>
      <c r="B96" s="27">
        <f>SUM(B97:B99)</f>
        <v>3311.8</v>
      </c>
      <c r="C96" s="27">
        <f>SUM(C97,C98,C99)</f>
        <v>8000</v>
      </c>
      <c r="D96" s="28">
        <f>SUM(D97,D98,D99)</f>
        <v>0</v>
      </c>
      <c r="E96" s="29">
        <f>SUM(E97,E98,E99)</f>
        <v>11311.8</v>
      </c>
      <c r="F96" s="25"/>
    </row>
    <row r="97" spans="1:6" ht="12.75">
      <c r="A97" s="8" t="s">
        <v>110</v>
      </c>
      <c r="B97" s="27">
        <v>1586.7</v>
      </c>
      <c r="C97" s="27">
        <v>4000</v>
      </c>
      <c r="D97" s="28"/>
      <c r="E97" s="29">
        <f>SUM(B97,C97,D97)</f>
        <v>5586.7</v>
      </c>
      <c r="F97" s="25"/>
    </row>
    <row r="98" spans="1:6" ht="12.75">
      <c r="A98" s="8" t="s">
        <v>111</v>
      </c>
      <c r="B98" s="27">
        <v>1605.4</v>
      </c>
      <c r="C98" s="27">
        <v>4000</v>
      </c>
      <c r="D98" s="28"/>
      <c r="E98" s="29">
        <f>SUM(B98,C98,D98)</f>
        <v>5605.4</v>
      </c>
      <c r="F98" s="25"/>
    </row>
    <row r="99" spans="1:6" ht="12.75">
      <c r="A99" s="8" t="s">
        <v>112</v>
      </c>
      <c r="B99" s="27">
        <v>119.7</v>
      </c>
      <c r="C99" s="27"/>
      <c r="D99" s="28"/>
      <c r="E99" s="29">
        <v>119.7</v>
      </c>
      <c r="F99" s="25"/>
    </row>
    <row r="100" spans="1:6" ht="21" customHeight="1">
      <c r="A100" s="21" t="s">
        <v>23</v>
      </c>
      <c r="B100" s="22">
        <f>SUM(B101:B108,B110)</f>
        <v>6495</v>
      </c>
      <c r="C100" s="22">
        <f>SUM(C101:C108,C109)</f>
        <v>1000</v>
      </c>
      <c r="D100" s="23">
        <f>SUM(D101:D108)</f>
        <v>4694</v>
      </c>
      <c r="E100" s="24">
        <f>SUM(E101,E102,E103,E104,E105,E106,E107,E108,E109,E110)</f>
        <v>12189</v>
      </c>
      <c r="F100" s="25"/>
    </row>
    <row r="101" spans="1:6" ht="12.75">
      <c r="A101" s="8" t="s">
        <v>113</v>
      </c>
      <c r="B101" s="27">
        <v>700</v>
      </c>
      <c r="C101" s="27"/>
      <c r="D101" s="28"/>
      <c r="E101" s="29">
        <f>SUM(B101:D101)</f>
        <v>700</v>
      </c>
      <c r="F101" s="25"/>
    </row>
    <row r="102" spans="1:6" ht="12.75">
      <c r="A102" s="8" t="s">
        <v>114</v>
      </c>
      <c r="B102" s="27">
        <v>250</v>
      </c>
      <c r="C102" s="27"/>
      <c r="D102" s="28"/>
      <c r="E102" s="29">
        <f aca="true" t="shared" si="3" ref="E102:E110">SUM(B102:D102)</f>
        <v>250</v>
      </c>
      <c r="F102" s="25"/>
    </row>
    <row r="103" spans="1:6" ht="12.75">
      <c r="A103" s="8" t="s">
        <v>115</v>
      </c>
      <c r="B103" s="27">
        <v>25</v>
      </c>
      <c r="C103" s="27"/>
      <c r="D103" s="28"/>
      <c r="E103" s="29">
        <f t="shared" si="3"/>
        <v>25</v>
      </c>
      <c r="F103" s="41" t="s">
        <v>116</v>
      </c>
    </row>
    <row r="104" spans="1:6" ht="12.75">
      <c r="A104" s="8" t="s">
        <v>117</v>
      </c>
      <c r="B104" s="27">
        <v>30</v>
      </c>
      <c r="C104" s="27"/>
      <c r="D104" s="28"/>
      <c r="E104" s="29">
        <f t="shared" si="3"/>
        <v>30</v>
      </c>
      <c r="F104" s="25"/>
    </row>
    <row r="105" spans="1:6" ht="12.75">
      <c r="A105" s="8" t="s">
        <v>118</v>
      </c>
      <c r="B105" s="27">
        <v>600</v>
      </c>
      <c r="C105" s="27"/>
      <c r="D105" s="28"/>
      <c r="E105" s="29">
        <f t="shared" si="3"/>
        <v>600</v>
      </c>
      <c r="F105" s="25"/>
    </row>
    <row r="106" spans="1:6" ht="12.75">
      <c r="A106" s="8" t="s">
        <v>119</v>
      </c>
      <c r="B106" s="27">
        <v>440</v>
      </c>
      <c r="C106" s="27"/>
      <c r="D106" s="28"/>
      <c r="E106" s="29">
        <f t="shared" si="3"/>
        <v>440</v>
      </c>
      <c r="F106" s="25"/>
    </row>
    <row r="107" spans="1:6" ht="12.75">
      <c r="A107" s="8" t="s">
        <v>120</v>
      </c>
      <c r="B107" s="27">
        <v>650</v>
      </c>
      <c r="C107" s="27"/>
      <c r="D107" s="28"/>
      <c r="E107" s="29">
        <f t="shared" si="3"/>
        <v>650</v>
      </c>
      <c r="F107" s="25"/>
    </row>
    <row r="108" spans="1:6" ht="12.75">
      <c r="A108" s="8" t="s">
        <v>121</v>
      </c>
      <c r="B108" s="27">
        <f>1600+2000</f>
        <v>3600</v>
      </c>
      <c r="C108" s="27"/>
      <c r="D108" s="28">
        <v>4694</v>
      </c>
      <c r="E108" s="29">
        <f t="shared" si="3"/>
        <v>8294</v>
      </c>
      <c r="F108" s="25"/>
    </row>
    <row r="109" spans="1:6" ht="12.75">
      <c r="A109" s="8" t="s">
        <v>122</v>
      </c>
      <c r="B109" s="27"/>
      <c r="C109" s="27">
        <v>1000</v>
      </c>
      <c r="D109" s="28"/>
      <c r="E109" s="29">
        <f t="shared" si="3"/>
        <v>1000</v>
      </c>
      <c r="F109" s="25"/>
    </row>
    <row r="110" spans="1:6" ht="12.75">
      <c r="A110" s="8" t="s">
        <v>123</v>
      </c>
      <c r="B110" s="27">
        <v>200</v>
      </c>
      <c r="C110" s="27"/>
      <c r="D110" s="28"/>
      <c r="E110" s="29">
        <f t="shared" si="3"/>
        <v>200</v>
      </c>
      <c r="F110" s="14" t="s">
        <v>124</v>
      </c>
    </row>
    <row r="111" spans="1:6" ht="21.75" customHeight="1">
      <c r="A111" s="21" t="s">
        <v>90</v>
      </c>
      <c r="B111" s="22">
        <f>SUM(B112:B114)</f>
        <v>3725</v>
      </c>
      <c r="C111" s="22"/>
      <c r="D111" s="23"/>
      <c r="E111" s="24">
        <f>SUM(B111:D111)</f>
        <v>3725</v>
      </c>
      <c r="F111" s="25"/>
    </row>
    <row r="112" spans="1:6" ht="12.75">
      <c r="A112" s="8" t="s">
        <v>125</v>
      </c>
      <c r="B112" s="27">
        <v>1225</v>
      </c>
      <c r="C112" s="27"/>
      <c r="D112" s="28"/>
      <c r="E112" s="29">
        <f>SUM(B112:D112)</f>
        <v>1225</v>
      </c>
      <c r="F112" s="41" t="s">
        <v>126</v>
      </c>
    </row>
    <row r="113" spans="1:6" ht="12.75">
      <c r="A113" s="8" t="s">
        <v>127</v>
      </c>
      <c r="B113" s="27">
        <v>500</v>
      </c>
      <c r="C113" s="27"/>
      <c r="D113" s="28"/>
      <c r="E113" s="29">
        <f>SUM(B113:D113)</f>
        <v>500</v>
      </c>
      <c r="F113" s="25"/>
    </row>
    <row r="114" spans="1:6" ht="12.75">
      <c r="A114" s="8" t="s">
        <v>128</v>
      </c>
      <c r="B114" s="27">
        <v>2000</v>
      </c>
      <c r="C114" s="27"/>
      <c r="D114" s="28"/>
      <c r="E114" s="29">
        <f>SUM(B114:D114)</f>
        <v>2000</v>
      </c>
      <c r="F114" s="25"/>
    </row>
    <row r="115" spans="1:6" ht="22.5" customHeight="1">
      <c r="A115" s="21" t="s">
        <v>100</v>
      </c>
      <c r="B115" s="22">
        <f>SUM(B116:B128)</f>
        <v>42235</v>
      </c>
      <c r="C115" s="22">
        <f>SUM(C116:C127)</f>
        <v>6860</v>
      </c>
      <c r="D115" s="23">
        <f>SUM(D116:D128)</f>
        <v>16902</v>
      </c>
      <c r="E115" s="24">
        <f>SUM(B115,C115,D115)</f>
        <v>65997</v>
      </c>
      <c r="F115" s="31"/>
    </row>
    <row r="116" spans="1:6" ht="25.5">
      <c r="A116" s="51" t="s">
        <v>129</v>
      </c>
      <c r="B116" s="27">
        <v>9000</v>
      </c>
      <c r="C116" s="27"/>
      <c r="D116" s="28"/>
      <c r="E116" s="29">
        <f>SUM(D116,C116,B116)</f>
        <v>9000</v>
      </c>
      <c r="F116" s="25"/>
    </row>
    <row r="117" spans="1:6" ht="12.75">
      <c r="A117" s="8" t="s">
        <v>130</v>
      </c>
      <c r="B117" s="27">
        <v>600</v>
      </c>
      <c r="C117" s="27"/>
      <c r="D117" s="28"/>
      <c r="E117" s="29">
        <f>SUM(D117,C117,B117)</f>
        <v>600</v>
      </c>
      <c r="F117" s="25"/>
    </row>
    <row r="118" spans="1:6" ht="25.5">
      <c r="A118" s="51" t="s">
        <v>131</v>
      </c>
      <c r="B118" s="27">
        <v>1640</v>
      </c>
      <c r="C118" s="27">
        <v>5360</v>
      </c>
      <c r="D118" s="28"/>
      <c r="E118" s="29">
        <f>SUM(D118,C118,B118)</f>
        <v>7000</v>
      </c>
      <c r="F118" s="25"/>
    </row>
    <row r="119" spans="1:6" ht="28.5" customHeight="1">
      <c r="A119" s="51" t="s">
        <v>132</v>
      </c>
      <c r="B119" s="27">
        <v>2000</v>
      </c>
      <c r="C119" s="27"/>
      <c r="D119" s="28"/>
      <c r="E119" s="29">
        <f>SUM(D119,C119,B119)</f>
        <v>2000</v>
      </c>
      <c r="F119" s="25" t="s">
        <v>133</v>
      </c>
    </row>
    <row r="120" spans="1:6" ht="12.75">
      <c r="A120" s="8" t="s">
        <v>134</v>
      </c>
      <c r="B120" s="27">
        <v>2332</v>
      </c>
      <c r="C120" s="8"/>
      <c r="D120" s="28">
        <v>1560</v>
      </c>
      <c r="E120" s="29">
        <f aca="true" t="shared" si="4" ref="E120:E128">SUM(B120,C120,D120)</f>
        <v>3892</v>
      </c>
      <c r="F120" s="41" t="s">
        <v>135</v>
      </c>
    </row>
    <row r="121" spans="1:6" ht="12.75">
      <c r="A121" s="8" t="s">
        <v>136</v>
      </c>
      <c r="B121" s="27">
        <v>21500</v>
      </c>
      <c r="C121" s="27">
        <v>1500</v>
      </c>
      <c r="D121" s="28">
        <v>11000</v>
      </c>
      <c r="E121" s="29">
        <f t="shared" si="4"/>
        <v>34000</v>
      </c>
      <c r="F121" s="41" t="s">
        <v>137</v>
      </c>
    </row>
    <row r="122" spans="1:6" ht="12.75">
      <c r="A122" s="8" t="s">
        <v>138</v>
      </c>
      <c r="B122" s="27">
        <v>1000</v>
      </c>
      <c r="C122" s="27"/>
      <c r="D122" s="28"/>
      <c r="E122" s="29">
        <f t="shared" si="4"/>
        <v>1000</v>
      </c>
      <c r="F122" s="41"/>
    </row>
    <row r="123" spans="1:6" ht="12.75">
      <c r="A123" s="8" t="s">
        <v>139</v>
      </c>
      <c r="B123" s="27">
        <v>600</v>
      </c>
      <c r="C123" s="8"/>
      <c r="D123" s="28"/>
      <c r="E123" s="29">
        <f t="shared" si="4"/>
        <v>600</v>
      </c>
      <c r="F123" s="25"/>
    </row>
    <row r="124" spans="1:6" ht="12.75">
      <c r="A124" s="8" t="s">
        <v>140</v>
      </c>
      <c r="B124" s="27">
        <v>450</v>
      </c>
      <c r="C124" s="8"/>
      <c r="D124" s="28"/>
      <c r="E124" s="29">
        <f t="shared" si="4"/>
        <v>450</v>
      </c>
      <c r="F124" s="25"/>
    </row>
    <row r="125" spans="1:6" ht="12.75">
      <c r="A125" s="8" t="s">
        <v>141</v>
      </c>
      <c r="B125" s="27">
        <v>60</v>
      </c>
      <c r="C125" s="8"/>
      <c r="D125" s="28"/>
      <c r="E125" s="29">
        <f t="shared" si="4"/>
        <v>60</v>
      </c>
      <c r="F125" s="25"/>
    </row>
    <row r="126" spans="1:6" ht="12.75">
      <c r="A126" s="8" t="s">
        <v>142</v>
      </c>
      <c r="B126" s="27">
        <v>53</v>
      </c>
      <c r="C126" s="8"/>
      <c r="D126" s="28"/>
      <c r="E126" s="29">
        <f t="shared" si="4"/>
        <v>53</v>
      </c>
      <c r="F126" s="25"/>
    </row>
    <row r="127" spans="1:6" ht="12.75">
      <c r="A127" s="8" t="s">
        <v>143</v>
      </c>
      <c r="B127" s="27">
        <v>1000</v>
      </c>
      <c r="C127" s="8"/>
      <c r="D127" s="28"/>
      <c r="E127" s="29">
        <f t="shared" si="4"/>
        <v>1000</v>
      </c>
      <c r="F127" s="25"/>
    </row>
    <row r="128" spans="1:6" ht="12.75">
      <c r="A128" s="8" t="s">
        <v>144</v>
      </c>
      <c r="B128" s="27">
        <v>2000</v>
      </c>
      <c r="C128" s="8"/>
      <c r="D128" s="28">
        <v>4342</v>
      </c>
      <c r="E128" s="29">
        <f t="shared" si="4"/>
        <v>6342</v>
      </c>
      <c r="F128" s="25"/>
    </row>
    <row r="129" spans="1:6" ht="20.25" customHeight="1">
      <c r="A129" s="21" t="s">
        <v>145</v>
      </c>
      <c r="B129" s="22">
        <f>SUM(B130:B134)</f>
        <v>9900</v>
      </c>
      <c r="C129" s="21"/>
      <c r="D129" s="49"/>
      <c r="E129" s="24">
        <f aca="true" t="shared" si="5" ref="E129:E134">SUM(B129,C129,D129)</f>
        <v>9900</v>
      </c>
      <c r="F129" s="25"/>
    </row>
    <row r="130" spans="1:6" ht="15" customHeight="1">
      <c r="A130" s="8" t="s">
        <v>146</v>
      </c>
      <c r="B130" s="27">
        <v>4000</v>
      </c>
      <c r="C130" s="8"/>
      <c r="D130" s="43"/>
      <c r="E130" s="29">
        <f t="shared" si="5"/>
        <v>4000</v>
      </c>
      <c r="F130" s="41" t="s">
        <v>147</v>
      </c>
    </row>
    <row r="131" spans="1:6" ht="12.75">
      <c r="A131" s="8" t="s">
        <v>148</v>
      </c>
      <c r="B131" s="27">
        <v>3500</v>
      </c>
      <c r="C131" s="8"/>
      <c r="D131" s="43"/>
      <c r="E131" s="29">
        <f t="shared" si="5"/>
        <v>3500</v>
      </c>
      <c r="F131" s="25"/>
    </row>
    <row r="132" spans="1:6" ht="12.75">
      <c r="A132" s="8" t="s">
        <v>149</v>
      </c>
      <c r="B132" s="27">
        <v>100</v>
      </c>
      <c r="C132" s="8"/>
      <c r="D132" s="43"/>
      <c r="E132" s="29">
        <f t="shared" si="5"/>
        <v>100</v>
      </c>
      <c r="F132" s="52"/>
    </row>
    <row r="133" spans="1:6" ht="12.75">
      <c r="A133" s="8" t="s">
        <v>150</v>
      </c>
      <c r="B133" s="27">
        <v>400</v>
      </c>
      <c r="C133" s="8"/>
      <c r="D133" s="43"/>
      <c r="E133" s="29">
        <f t="shared" si="5"/>
        <v>400</v>
      </c>
      <c r="F133" s="53" t="s">
        <v>151</v>
      </c>
    </row>
    <row r="134" spans="1:6" ht="12.75">
      <c r="A134" s="8" t="s">
        <v>152</v>
      </c>
      <c r="B134" s="27">
        <v>1900</v>
      </c>
      <c r="C134" s="8"/>
      <c r="D134" s="43"/>
      <c r="E134" s="29">
        <f t="shared" si="5"/>
        <v>1900</v>
      </c>
      <c r="F134" s="53"/>
    </row>
    <row r="135" spans="1:6" ht="15.75">
      <c r="A135" s="15" t="s">
        <v>153</v>
      </c>
      <c r="B135" s="36">
        <f>SUM(B136)</f>
        <v>33310</v>
      </c>
      <c r="C135" s="36">
        <f>SUM(C136)</f>
        <v>28000</v>
      </c>
      <c r="D135" s="37"/>
      <c r="E135" s="38">
        <f>SUM(E136)</f>
        <v>61310</v>
      </c>
      <c r="F135" s="25"/>
    </row>
    <row r="136" spans="1:6" ht="20.25" customHeight="1">
      <c r="A136" s="21" t="s">
        <v>154</v>
      </c>
      <c r="B136" s="22">
        <f>SUM(B137:B154,B157,B162:B164)</f>
        <v>33310</v>
      </c>
      <c r="C136" s="22">
        <f>SUM(C137:C144,C145:C163)</f>
        <v>28000</v>
      </c>
      <c r="D136" s="23"/>
      <c r="E136" s="24">
        <f aca="true" t="shared" si="6" ref="E136:E144">SUM(B136,C136,D136)</f>
        <v>61310</v>
      </c>
      <c r="F136" s="25"/>
    </row>
    <row r="137" spans="1:6" ht="25.5">
      <c r="A137" s="51" t="s">
        <v>155</v>
      </c>
      <c r="B137" s="27">
        <v>1000</v>
      </c>
      <c r="C137" s="27"/>
      <c r="D137" s="28"/>
      <c r="E137" s="29">
        <f t="shared" si="6"/>
        <v>1000</v>
      </c>
      <c r="F137" s="25" t="s">
        <v>156</v>
      </c>
    </row>
    <row r="138" spans="1:6" ht="25.5">
      <c r="A138" s="51" t="s">
        <v>157</v>
      </c>
      <c r="B138" s="27">
        <v>1000</v>
      </c>
      <c r="C138" s="27"/>
      <c r="D138" s="28"/>
      <c r="E138" s="29">
        <f t="shared" si="6"/>
        <v>1000</v>
      </c>
      <c r="F138" s="25"/>
    </row>
    <row r="139" spans="1:6" ht="12.75">
      <c r="A139" s="8" t="s">
        <v>158</v>
      </c>
      <c r="B139" s="27">
        <v>10000</v>
      </c>
      <c r="C139" s="27"/>
      <c r="D139" s="28"/>
      <c r="E139" s="29">
        <f t="shared" si="6"/>
        <v>10000</v>
      </c>
      <c r="F139" s="25"/>
    </row>
    <row r="140" spans="1:6" ht="12.75">
      <c r="A140" s="8" t="s">
        <v>159</v>
      </c>
      <c r="B140" s="27"/>
      <c r="C140" s="27">
        <v>1000</v>
      </c>
      <c r="D140" s="28"/>
      <c r="E140" s="29">
        <f t="shared" si="6"/>
        <v>1000</v>
      </c>
      <c r="F140" s="25"/>
    </row>
    <row r="141" spans="1:6" ht="12.75">
      <c r="A141" s="8" t="s">
        <v>160</v>
      </c>
      <c r="B141" s="27"/>
      <c r="C141" s="27">
        <v>1000</v>
      </c>
      <c r="D141" s="28"/>
      <c r="E141" s="29">
        <f t="shared" si="6"/>
        <v>1000</v>
      </c>
      <c r="F141" s="25"/>
    </row>
    <row r="142" spans="1:6" ht="12.75">
      <c r="A142" s="8" t="s">
        <v>161</v>
      </c>
      <c r="B142" s="27"/>
      <c r="C142" s="27">
        <v>500</v>
      </c>
      <c r="D142" s="28"/>
      <c r="E142" s="29">
        <f t="shared" si="6"/>
        <v>500</v>
      </c>
      <c r="F142" s="25"/>
    </row>
    <row r="143" spans="1:6" ht="12.75">
      <c r="A143" s="8" t="s">
        <v>162</v>
      </c>
      <c r="B143" s="27"/>
      <c r="C143" s="27">
        <v>200</v>
      </c>
      <c r="D143" s="28"/>
      <c r="E143" s="29">
        <f t="shared" si="6"/>
        <v>200</v>
      </c>
      <c r="F143" s="25"/>
    </row>
    <row r="144" spans="1:6" ht="12.75">
      <c r="A144" s="51" t="s">
        <v>163</v>
      </c>
      <c r="B144" s="27">
        <v>6000</v>
      </c>
      <c r="C144" s="27">
        <v>12300</v>
      </c>
      <c r="D144" s="28"/>
      <c r="E144" s="29">
        <f t="shared" si="6"/>
        <v>18300</v>
      </c>
      <c r="F144" s="25"/>
    </row>
    <row r="145" spans="1:7" ht="12.75">
      <c r="A145" s="51" t="s">
        <v>164</v>
      </c>
      <c r="B145" s="27">
        <v>3000</v>
      </c>
      <c r="C145" s="27">
        <v>11000</v>
      </c>
      <c r="D145" s="28"/>
      <c r="E145" s="29">
        <f aca="true" t="shared" si="7" ref="E145:E200">SUM(B145,C145,D145)</f>
        <v>14000</v>
      </c>
      <c r="F145" s="25"/>
      <c r="G145" s="54"/>
    </row>
    <row r="146" spans="1:6" ht="12.75">
      <c r="A146" s="51" t="s">
        <v>165</v>
      </c>
      <c r="B146" s="27">
        <v>1500</v>
      </c>
      <c r="C146" s="27">
        <v>2000</v>
      </c>
      <c r="D146" s="28"/>
      <c r="E146" s="29">
        <f t="shared" si="7"/>
        <v>3500</v>
      </c>
      <c r="F146" s="25"/>
    </row>
    <row r="147" spans="1:6" ht="12.75">
      <c r="A147" s="51" t="s">
        <v>166</v>
      </c>
      <c r="B147" s="27">
        <v>500</v>
      </c>
      <c r="C147" s="27"/>
      <c r="D147" s="28"/>
      <c r="E147" s="29">
        <f t="shared" si="7"/>
        <v>500</v>
      </c>
      <c r="F147" s="25"/>
    </row>
    <row r="148" spans="1:6" ht="12.75">
      <c r="A148" s="51" t="s">
        <v>167</v>
      </c>
      <c r="B148" s="27">
        <v>500</v>
      </c>
      <c r="C148" s="27"/>
      <c r="D148" s="28"/>
      <c r="E148" s="29">
        <f t="shared" si="7"/>
        <v>500</v>
      </c>
      <c r="F148" s="25"/>
    </row>
    <row r="149" spans="1:6" ht="12.75">
      <c r="A149" s="51" t="s">
        <v>168</v>
      </c>
      <c r="B149" s="27">
        <v>500</v>
      </c>
      <c r="C149" s="27"/>
      <c r="D149" s="28"/>
      <c r="E149" s="29">
        <f t="shared" si="7"/>
        <v>500</v>
      </c>
      <c r="F149" s="25"/>
    </row>
    <row r="150" spans="1:6" ht="12.75">
      <c r="A150" s="51" t="s">
        <v>169</v>
      </c>
      <c r="B150" s="27">
        <v>400</v>
      </c>
      <c r="C150" s="27"/>
      <c r="D150" s="28"/>
      <c r="E150" s="29">
        <f t="shared" si="7"/>
        <v>400</v>
      </c>
      <c r="F150" s="25"/>
    </row>
    <row r="151" spans="1:6" ht="12.75">
      <c r="A151" s="51" t="s">
        <v>170</v>
      </c>
      <c r="B151" s="27">
        <v>350</v>
      </c>
      <c r="C151" s="27"/>
      <c r="D151" s="28"/>
      <c r="E151" s="29">
        <f t="shared" si="7"/>
        <v>350</v>
      </c>
      <c r="F151" s="25"/>
    </row>
    <row r="152" spans="1:6" ht="12.75">
      <c r="A152" s="51" t="s">
        <v>171</v>
      </c>
      <c r="B152" s="27">
        <v>360</v>
      </c>
      <c r="C152" s="27"/>
      <c r="D152" s="28"/>
      <c r="E152" s="29">
        <f t="shared" si="7"/>
        <v>360</v>
      </c>
      <c r="F152" s="25"/>
    </row>
    <row r="153" spans="1:6" ht="12.75">
      <c r="A153" s="51" t="s">
        <v>172</v>
      </c>
      <c r="B153" s="27">
        <v>100</v>
      </c>
      <c r="C153" s="27"/>
      <c r="D153" s="28"/>
      <c r="E153" s="29">
        <f t="shared" si="7"/>
        <v>100</v>
      </c>
      <c r="F153" s="25"/>
    </row>
    <row r="154" spans="1:6" ht="12.75">
      <c r="A154" s="51" t="s">
        <v>173</v>
      </c>
      <c r="B154" s="27">
        <v>1500</v>
      </c>
      <c r="C154" s="27"/>
      <c r="D154" s="28"/>
      <c r="E154" s="29">
        <f t="shared" si="7"/>
        <v>1500</v>
      </c>
      <c r="F154" s="25"/>
    </row>
    <row r="155" spans="1:6" ht="12.75">
      <c r="A155" s="51" t="s">
        <v>174</v>
      </c>
      <c r="B155" s="27">
        <v>839</v>
      </c>
      <c r="C155" s="27"/>
      <c r="D155" s="28"/>
      <c r="E155" s="29">
        <f t="shared" si="7"/>
        <v>839</v>
      </c>
      <c r="F155" s="25"/>
    </row>
    <row r="156" spans="1:6" ht="12.75">
      <c r="A156" s="51" t="s">
        <v>175</v>
      </c>
      <c r="B156" s="27">
        <v>661</v>
      </c>
      <c r="C156" s="27"/>
      <c r="D156" s="28"/>
      <c r="E156" s="29">
        <f t="shared" si="7"/>
        <v>661</v>
      </c>
      <c r="F156" s="25"/>
    </row>
    <row r="157" spans="1:6" ht="12.75">
      <c r="A157" s="51" t="s">
        <v>176</v>
      </c>
      <c r="B157" s="27">
        <v>3000</v>
      </c>
      <c r="C157" s="27"/>
      <c r="D157" s="28"/>
      <c r="E157" s="29">
        <f t="shared" si="7"/>
        <v>3000</v>
      </c>
      <c r="F157" s="25"/>
    </row>
    <row r="158" spans="1:6" ht="12.75">
      <c r="A158" s="51" t="s">
        <v>177</v>
      </c>
      <c r="B158" s="27">
        <v>1323</v>
      </c>
      <c r="C158" s="27"/>
      <c r="D158" s="28"/>
      <c r="E158" s="29">
        <f t="shared" si="7"/>
        <v>1323</v>
      </c>
      <c r="F158" s="25"/>
    </row>
    <row r="159" spans="1:6" ht="12.75">
      <c r="A159" s="51" t="s">
        <v>178</v>
      </c>
      <c r="B159" s="27">
        <v>1100</v>
      </c>
      <c r="C159" s="27"/>
      <c r="D159" s="28"/>
      <c r="E159" s="29">
        <f t="shared" si="7"/>
        <v>1100</v>
      </c>
      <c r="F159" s="25"/>
    </row>
    <row r="160" spans="1:6" ht="12.75">
      <c r="A160" s="51" t="s">
        <v>179</v>
      </c>
      <c r="B160" s="27">
        <v>7</v>
      </c>
      <c r="C160" s="27"/>
      <c r="D160" s="28"/>
      <c r="E160" s="29">
        <f t="shared" si="7"/>
        <v>7</v>
      </c>
      <c r="F160" s="25"/>
    </row>
    <row r="161" spans="1:6" ht="12.75">
      <c r="A161" s="51" t="s">
        <v>180</v>
      </c>
      <c r="B161" s="27">
        <v>570</v>
      </c>
      <c r="C161" s="27"/>
      <c r="D161" s="28"/>
      <c r="E161" s="29">
        <f t="shared" si="7"/>
        <v>570</v>
      </c>
      <c r="F161" s="25"/>
    </row>
    <row r="162" spans="1:6" ht="12.75">
      <c r="A162" s="51" t="s">
        <v>181</v>
      </c>
      <c r="B162" s="27">
        <v>2000</v>
      </c>
      <c r="C162" s="27"/>
      <c r="D162" s="28"/>
      <c r="E162" s="29">
        <f t="shared" si="7"/>
        <v>2000</v>
      </c>
      <c r="F162" s="25"/>
    </row>
    <row r="163" spans="1:6" ht="12.75">
      <c r="A163" s="51" t="s">
        <v>182</v>
      </c>
      <c r="B163" s="27">
        <v>600</v>
      </c>
      <c r="C163" s="27"/>
      <c r="D163" s="28"/>
      <c r="E163" s="29">
        <f>SUM(B163,C163,D163)</f>
        <v>600</v>
      </c>
      <c r="F163" s="25"/>
    </row>
    <row r="164" spans="1:6" ht="12.75">
      <c r="A164" s="51" t="s">
        <v>183</v>
      </c>
      <c r="B164" s="27">
        <v>1000</v>
      </c>
      <c r="C164" s="8"/>
      <c r="D164" s="43"/>
      <c r="E164" s="29">
        <f>SUM(B164,C164,D164)</f>
        <v>1000</v>
      </c>
      <c r="F164" s="25"/>
    </row>
    <row r="165" spans="1:6" ht="31.5">
      <c r="A165" s="55" t="s">
        <v>184</v>
      </c>
      <c r="B165" s="36">
        <f>SUM(B166,B168)</f>
        <v>5200</v>
      </c>
      <c r="C165" s="15"/>
      <c r="D165" s="56"/>
      <c r="E165" s="38">
        <f t="shared" si="7"/>
        <v>5200</v>
      </c>
      <c r="F165" s="25"/>
    </row>
    <row r="166" spans="1:6" ht="20.25" customHeight="1">
      <c r="A166" s="51" t="s">
        <v>185</v>
      </c>
      <c r="B166" s="57">
        <f>SUM(B167)</f>
        <v>5000</v>
      </c>
      <c r="C166" s="57"/>
      <c r="D166" s="58"/>
      <c r="E166" s="29">
        <f t="shared" si="7"/>
        <v>5000</v>
      </c>
      <c r="F166" s="25"/>
    </row>
    <row r="167" spans="1:6" ht="12.75">
      <c r="A167" s="51" t="s">
        <v>186</v>
      </c>
      <c r="B167" s="27">
        <v>5000</v>
      </c>
      <c r="C167" s="8"/>
      <c r="D167" s="43"/>
      <c r="E167" s="29">
        <f t="shared" si="7"/>
        <v>5000</v>
      </c>
      <c r="F167" s="25"/>
    </row>
    <row r="168" spans="1:6" ht="18.75" customHeight="1">
      <c r="A168" s="51" t="s">
        <v>106</v>
      </c>
      <c r="B168" s="27">
        <f>SUM(B169)</f>
        <v>200</v>
      </c>
      <c r="C168" s="8"/>
      <c r="D168" s="43"/>
      <c r="E168" s="29">
        <f t="shared" si="7"/>
        <v>200</v>
      </c>
      <c r="F168" s="25"/>
    </row>
    <row r="169" spans="1:6" ht="12.75">
      <c r="A169" s="51" t="s">
        <v>187</v>
      </c>
      <c r="B169" s="27">
        <v>200</v>
      </c>
      <c r="C169" s="8"/>
      <c r="D169" s="43"/>
      <c r="E169" s="29">
        <f t="shared" si="7"/>
        <v>200</v>
      </c>
      <c r="F169" s="25"/>
    </row>
    <row r="170" spans="1:6" ht="15.75">
      <c r="A170" s="15" t="s">
        <v>188</v>
      </c>
      <c r="B170" s="36">
        <f>SUM(B171)</f>
        <v>500</v>
      </c>
      <c r="C170" s="15"/>
      <c r="D170" s="56"/>
      <c r="E170" s="38">
        <f t="shared" si="7"/>
        <v>500</v>
      </c>
      <c r="F170" s="25"/>
    </row>
    <row r="171" spans="1:6" ht="21.75" customHeight="1">
      <c r="A171" s="8" t="s">
        <v>100</v>
      </c>
      <c r="B171" s="8">
        <f>SUM(B172)</f>
        <v>500</v>
      </c>
      <c r="C171" s="8"/>
      <c r="D171" s="43"/>
      <c r="E171" s="29">
        <f t="shared" si="7"/>
        <v>500</v>
      </c>
      <c r="F171" s="25"/>
    </row>
    <row r="172" spans="1:6" ht="12.75">
      <c r="A172" s="8" t="s">
        <v>189</v>
      </c>
      <c r="B172" s="8">
        <v>500</v>
      </c>
      <c r="C172" s="8"/>
      <c r="D172" s="43"/>
      <c r="E172" s="29">
        <f t="shared" si="7"/>
        <v>500</v>
      </c>
      <c r="F172" s="25"/>
    </row>
    <row r="173" spans="1:6" ht="15.75">
      <c r="A173" s="15" t="s">
        <v>190</v>
      </c>
      <c r="B173" s="15">
        <f>SUM(B174)</f>
        <v>130</v>
      </c>
      <c r="C173" s="15"/>
      <c r="D173" s="56"/>
      <c r="E173" s="38">
        <f t="shared" si="7"/>
        <v>130</v>
      </c>
      <c r="F173" s="25"/>
    </row>
    <row r="174" spans="1:6" ht="20.25" customHeight="1">
      <c r="A174" s="8" t="s">
        <v>145</v>
      </c>
      <c r="B174" s="8">
        <v>130</v>
      </c>
      <c r="C174" s="8"/>
      <c r="D174" s="43"/>
      <c r="E174" s="29">
        <f t="shared" si="7"/>
        <v>130</v>
      </c>
      <c r="F174" s="25"/>
    </row>
    <row r="175" spans="1:6" ht="12.75">
      <c r="A175" s="8" t="s">
        <v>191</v>
      </c>
      <c r="B175" s="8">
        <v>130</v>
      </c>
      <c r="C175" s="8"/>
      <c r="D175" s="43"/>
      <c r="E175" s="29">
        <f t="shared" si="7"/>
        <v>130</v>
      </c>
      <c r="F175" s="25"/>
    </row>
    <row r="176" spans="1:6" ht="15.75">
      <c r="A176" s="15" t="s">
        <v>192</v>
      </c>
      <c r="B176" s="36">
        <f>SUM(B177)</f>
        <v>4147</v>
      </c>
      <c r="C176" s="15"/>
      <c r="D176" s="56"/>
      <c r="E176" s="38">
        <f t="shared" si="7"/>
        <v>4147</v>
      </c>
      <c r="F176" s="25"/>
    </row>
    <row r="177" spans="1:6" ht="18" customHeight="1">
      <c r="A177" s="8" t="s">
        <v>100</v>
      </c>
      <c r="B177" s="27">
        <f>SUM(B178:B186)</f>
        <v>4147</v>
      </c>
      <c r="C177" s="8"/>
      <c r="D177" s="43"/>
      <c r="E177" s="29">
        <f t="shared" si="7"/>
        <v>4147</v>
      </c>
      <c r="F177" s="25"/>
    </row>
    <row r="178" spans="1:6" ht="25.5">
      <c r="A178" s="51" t="s">
        <v>193</v>
      </c>
      <c r="B178" s="27">
        <v>1500</v>
      </c>
      <c r="C178" s="8"/>
      <c r="D178" s="43"/>
      <c r="E178" s="29">
        <f t="shared" si="7"/>
        <v>1500</v>
      </c>
      <c r="F178" s="25"/>
    </row>
    <row r="179" spans="1:6" ht="12.75">
      <c r="A179" s="8" t="s">
        <v>194</v>
      </c>
      <c r="B179" s="27">
        <v>450</v>
      </c>
      <c r="C179" s="8"/>
      <c r="D179" s="43"/>
      <c r="E179" s="29">
        <f t="shared" si="7"/>
        <v>450</v>
      </c>
      <c r="F179" s="41" t="s">
        <v>195</v>
      </c>
    </row>
    <row r="180" spans="1:6" ht="12.75">
      <c r="A180" s="8" t="s">
        <v>196</v>
      </c>
      <c r="B180" s="27">
        <v>45</v>
      </c>
      <c r="C180" s="8"/>
      <c r="D180" s="43"/>
      <c r="E180" s="29">
        <f t="shared" si="7"/>
        <v>45</v>
      </c>
      <c r="F180" s="25"/>
    </row>
    <row r="181" spans="1:6" ht="12.75">
      <c r="A181" s="8" t="s">
        <v>197</v>
      </c>
      <c r="B181" s="27">
        <v>150</v>
      </c>
      <c r="C181" s="8"/>
      <c r="D181" s="43"/>
      <c r="E181" s="29">
        <f t="shared" si="7"/>
        <v>150</v>
      </c>
      <c r="F181" s="25"/>
    </row>
    <row r="182" spans="1:6" ht="25.5">
      <c r="A182" s="51" t="s">
        <v>198</v>
      </c>
      <c r="B182" s="27">
        <v>177</v>
      </c>
      <c r="C182" s="8"/>
      <c r="D182" s="43"/>
      <c r="E182" s="29">
        <f t="shared" si="7"/>
        <v>177</v>
      </c>
      <c r="F182" s="25"/>
    </row>
    <row r="183" spans="1:6" ht="12.75">
      <c r="A183" s="8" t="s">
        <v>199</v>
      </c>
      <c r="B183" s="27">
        <v>300</v>
      </c>
      <c r="C183" s="8"/>
      <c r="D183" s="43"/>
      <c r="E183" s="29">
        <f t="shared" si="7"/>
        <v>300</v>
      </c>
      <c r="F183" s="25"/>
    </row>
    <row r="184" spans="1:6" ht="12.75">
      <c r="A184" s="8" t="s">
        <v>200</v>
      </c>
      <c r="B184" s="27">
        <v>70</v>
      </c>
      <c r="C184" s="8"/>
      <c r="D184" s="43"/>
      <c r="E184" s="29">
        <f t="shared" si="7"/>
        <v>70</v>
      </c>
      <c r="F184" s="25"/>
    </row>
    <row r="185" spans="1:6" ht="12.75">
      <c r="A185" s="8" t="s">
        <v>201</v>
      </c>
      <c r="B185" s="27">
        <v>150</v>
      </c>
      <c r="C185" s="8"/>
      <c r="D185" s="43"/>
      <c r="E185" s="29">
        <f t="shared" si="7"/>
        <v>150</v>
      </c>
      <c r="F185" s="25"/>
    </row>
    <row r="186" spans="1:6" ht="12.75">
      <c r="A186" s="8" t="s">
        <v>202</v>
      </c>
      <c r="B186" s="27">
        <v>1305</v>
      </c>
      <c r="C186" s="8"/>
      <c r="D186" s="43"/>
      <c r="E186" s="29">
        <f t="shared" si="7"/>
        <v>1305</v>
      </c>
      <c r="F186" s="25"/>
    </row>
    <row r="187" spans="1:6" ht="15.75">
      <c r="A187" s="15" t="s">
        <v>203</v>
      </c>
      <c r="B187" s="36">
        <f>SUM(B188)</f>
        <v>530</v>
      </c>
      <c r="C187" s="15"/>
      <c r="D187" s="56"/>
      <c r="E187" s="38">
        <f t="shared" si="7"/>
        <v>530</v>
      </c>
      <c r="F187" s="25"/>
    </row>
    <row r="188" spans="1:6" ht="20.25" customHeight="1">
      <c r="A188" s="8" t="s">
        <v>106</v>
      </c>
      <c r="B188" s="27">
        <f>SUM(B189)</f>
        <v>530</v>
      </c>
      <c r="C188" s="8"/>
      <c r="D188" s="43"/>
      <c r="E188" s="29">
        <f t="shared" si="7"/>
        <v>530</v>
      </c>
      <c r="F188" s="25"/>
    </row>
    <row r="189" spans="1:6" ht="12.75">
      <c r="A189" s="8" t="s">
        <v>204</v>
      </c>
      <c r="B189" s="27">
        <v>530</v>
      </c>
      <c r="C189" s="8"/>
      <c r="D189" s="43"/>
      <c r="E189" s="29">
        <f t="shared" si="7"/>
        <v>530</v>
      </c>
      <c r="F189" s="25"/>
    </row>
    <row r="190" spans="1:6" ht="15.75">
      <c r="A190" s="15" t="s">
        <v>205</v>
      </c>
      <c r="B190" s="36">
        <f>SUM(B191)</f>
        <v>3000</v>
      </c>
      <c r="C190" s="15"/>
      <c r="D190" s="56"/>
      <c r="E190" s="38">
        <f t="shared" si="7"/>
        <v>3000</v>
      </c>
      <c r="F190" s="25"/>
    </row>
    <row r="191" spans="1:6" ht="15.75" customHeight="1">
      <c r="A191" s="8" t="s">
        <v>206</v>
      </c>
      <c r="B191" s="27">
        <f>SUM(B192)</f>
        <v>3000</v>
      </c>
      <c r="C191" s="8"/>
      <c r="D191" s="43"/>
      <c r="E191" s="24">
        <f t="shared" si="7"/>
        <v>3000</v>
      </c>
      <c r="F191" s="25"/>
    </row>
    <row r="192" spans="1:6" ht="12.75">
      <c r="A192" s="8" t="s">
        <v>207</v>
      </c>
      <c r="B192" s="27">
        <v>3000</v>
      </c>
      <c r="C192" s="8"/>
      <c r="D192" s="43"/>
      <c r="E192" s="29">
        <f t="shared" si="7"/>
        <v>3000</v>
      </c>
      <c r="F192" s="25"/>
    </row>
    <row r="193" spans="1:6" ht="15.75">
      <c r="A193" s="15" t="s">
        <v>208</v>
      </c>
      <c r="B193" s="36">
        <f>SUM(B194,B195,B196,B197)</f>
        <v>4600</v>
      </c>
      <c r="C193" s="36"/>
      <c r="D193" s="37"/>
      <c r="E193" s="38">
        <f t="shared" si="7"/>
        <v>4600</v>
      </c>
      <c r="F193" s="25"/>
    </row>
    <row r="194" spans="1:6" ht="12.75">
      <c r="A194" s="8" t="s">
        <v>209</v>
      </c>
      <c r="B194" s="27">
        <v>1000</v>
      </c>
      <c r="C194" s="27"/>
      <c r="D194" s="28"/>
      <c r="E194" s="29">
        <f t="shared" si="7"/>
        <v>1000</v>
      </c>
      <c r="F194" s="25"/>
    </row>
    <row r="195" spans="1:6" ht="12.75">
      <c r="A195" s="8" t="s">
        <v>210</v>
      </c>
      <c r="B195" s="27">
        <v>2000</v>
      </c>
      <c r="C195" s="27"/>
      <c r="D195" s="28"/>
      <c r="E195" s="29">
        <f t="shared" si="7"/>
        <v>2000</v>
      </c>
      <c r="F195" s="25"/>
    </row>
    <row r="196" spans="1:6" ht="12.75">
      <c r="A196" s="8" t="s">
        <v>211</v>
      </c>
      <c r="B196" s="27">
        <v>600</v>
      </c>
      <c r="C196" s="27"/>
      <c r="D196" s="28"/>
      <c r="E196" s="29">
        <f t="shared" si="7"/>
        <v>600</v>
      </c>
      <c r="F196" s="25"/>
    </row>
    <row r="197" spans="1:6" ht="12.75">
      <c r="A197" s="8" t="s">
        <v>212</v>
      </c>
      <c r="B197" s="27">
        <v>1000</v>
      </c>
      <c r="C197" s="27"/>
      <c r="D197" s="28"/>
      <c r="E197" s="29">
        <f t="shared" si="7"/>
        <v>1000</v>
      </c>
      <c r="F197" s="25"/>
    </row>
    <row r="198" spans="1:6" ht="25.5">
      <c r="A198" s="51" t="s">
        <v>213</v>
      </c>
      <c r="B198" s="27">
        <v>250</v>
      </c>
      <c r="C198" s="27"/>
      <c r="D198" s="28"/>
      <c r="E198" s="29">
        <f t="shared" si="7"/>
        <v>250</v>
      </c>
      <c r="F198" s="25"/>
    </row>
    <row r="199" spans="1:6" ht="15.75">
      <c r="A199" s="15" t="s">
        <v>214</v>
      </c>
      <c r="B199" s="36">
        <f>SUM(B200)</f>
        <v>2600</v>
      </c>
      <c r="C199" s="36"/>
      <c r="D199" s="59"/>
      <c r="E199" s="38">
        <f t="shared" si="7"/>
        <v>2600</v>
      </c>
      <c r="F199" s="25"/>
    </row>
    <row r="200" spans="1:6" ht="12.75">
      <c r="A200" s="8" t="s">
        <v>215</v>
      </c>
      <c r="B200" s="27">
        <v>2600</v>
      </c>
      <c r="C200" s="27"/>
      <c r="D200" s="28"/>
      <c r="E200" s="29">
        <f t="shared" si="7"/>
        <v>2600</v>
      </c>
      <c r="F200" s="25"/>
    </row>
  </sheetData>
  <mergeCells count="2">
    <mergeCell ref="A2:F2"/>
    <mergeCell ref="B4:D4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&amp;RLisa 3
Tartu Linnavolikogu määrusele
nr 91 16.12.2004.a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</dc:creator>
  <cp:keywords/>
  <dc:description/>
  <cp:lastModifiedBy>karin</cp:lastModifiedBy>
  <cp:lastPrinted>2005-01-06T10:53:23Z</cp:lastPrinted>
  <dcterms:created xsi:type="dcterms:W3CDTF">2005-01-06T10:53:15Z</dcterms:created>
  <dcterms:modified xsi:type="dcterms:W3CDTF">2005-01-06T10:53:37Z</dcterms:modified>
  <cp:category/>
  <cp:version/>
  <cp:contentType/>
  <cp:contentStatus/>
</cp:coreProperties>
</file>